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JBL Work\ANLA\PEI\Seguimiento\"/>
    </mc:Choice>
  </mc:AlternateContent>
  <xr:revisionPtr revIDLastSave="0" documentId="13_ncr:1_{85CC9AE7-99F8-40F0-AFB6-994764EB3339}" xr6:coauthVersionLast="45" xr6:coauthVersionMax="45" xr10:uidLastSave="{00000000-0000-0000-0000-000000000000}"/>
  <bookViews>
    <workbookView xWindow="14925" yWindow="2070" windowWidth="19155" windowHeight="17550" tabRatio="897" xr2:uid="{00000000-000D-0000-FFFF-FFFF00000000}"/>
  </bookViews>
  <sheets>
    <sheet name="Consolidado" sheetId="13" r:id="rId1"/>
    <sheet name="Metas" sheetId="27" r:id="rId2"/>
    <sheet name="OTI" sheetId="16" r:id="rId3"/>
    <sheet name="OAP" sheetId="2" r:id="rId4"/>
    <sheet name="SMPC" sheetId="15" r:id="rId5"/>
    <sheet name="Sub.Evaluación LA" sheetId="23" r:id="rId6"/>
    <sheet name="Sub.Seguimiento LA" sheetId="24" r:id="rId7"/>
    <sheet name="SIPTA" sheetId="3" r:id="rId8"/>
    <sheet name="Oficina Asesora Jurídica" sheetId="6" r:id="rId9"/>
    <sheet name="SAF" sheetId="18" r:id="rId10"/>
    <sheet name="Control Interno" sheetId="20" r:id="rId11"/>
    <sheet name="Comunicaciones" sheetId="17"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3" l="1"/>
  <c r="AB8" i="23" l="1"/>
  <c r="H5" i="13" l="1"/>
  <c r="H4" i="13"/>
  <c r="H3" i="13"/>
  <c r="H2" i="13"/>
  <c r="AF11" i="17"/>
  <c r="C13" i="13"/>
  <c r="B13" i="13"/>
  <c r="AF15" i="15" l="1"/>
  <c r="AB15" i="15"/>
  <c r="AB9" i="23"/>
  <c r="AB10" i="24"/>
  <c r="AB11" i="3"/>
  <c r="AB8" i="6"/>
  <c r="AF13" i="17"/>
  <c r="AB13" i="17"/>
  <c r="AF9" i="17"/>
  <c r="AF8" i="17"/>
  <c r="AF7" i="17"/>
  <c r="AF12" i="17"/>
  <c r="AB12" i="17"/>
  <c r="AB11" i="17"/>
  <c r="AB7" i="17"/>
  <c r="AB9" i="24" l="1"/>
  <c r="AB8" i="24"/>
  <c r="AB7" i="24"/>
  <c r="Z7" i="24"/>
  <c r="Z7" i="23" l="1"/>
  <c r="AB7" i="23" s="1"/>
  <c r="AB14" i="15" l="1"/>
  <c r="AB13" i="15"/>
  <c r="AF10" i="15" l="1"/>
  <c r="AB12" i="15"/>
  <c r="Z11" i="15"/>
  <c r="AB11" i="15" s="1"/>
  <c r="AB8" i="15"/>
  <c r="AB7" i="15"/>
  <c r="AF10" i="20" l="1"/>
  <c r="AB10" i="20"/>
  <c r="AF17" i="18"/>
  <c r="AB17" i="18"/>
  <c r="AF15" i="16"/>
  <c r="AB15" i="16"/>
  <c r="AB11" i="18" l="1"/>
  <c r="AF19" i="2" l="1"/>
  <c r="AB19" i="2"/>
</calcChain>
</file>

<file path=xl/sharedStrings.xml><?xml version="1.0" encoding="utf-8"?>
<sst xmlns="http://schemas.openxmlformats.org/spreadsheetml/2006/main" count="1099" uniqueCount="378">
  <si>
    <t>Fecha:</t>
  </si>
  <si>
    <t>Versión:</t>
  </si>
  <si>
    <t>Código:</t>
  </si>
  <si>
    <t>ARTICULACIÓN</t>
  </si>
  <si>
    <t>INDICADOR DE PRODUCTO</t>
  </si>
  <si>
    <t>INDICADOR DE GESTIÓN</t>
  </si>
  <si>
    <t>RESPONSABLE</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</si>
  <si>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</si>
  <si>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</si>
  <si>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</si>
  <si>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</si>
  <si>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</si>
  <si>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</si>
  <si>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</si>
  <si>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</si>
  <si>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</si>
  <si>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</si>
  <si>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Objetivo del Capítulo</t>
  </si>
  <si>
    <t>Línea Estratégica</t>
  </si>
  <si>
    <t>Dimensión</t>
  </si>
  <si>
    <t>Política MIPG</t>
  </si>
  <si>
    <t>Macroproceso</t>
  </si>
  <si>
    <t>Proceso</t>
  </si>
  <si>
    <t>Subproceso</t>
  </si>
  <si>
    <t>FÓRMULA INDICADOR DE PRODUCTO</t>
  </si>
  <si>
    <t>UNIDAD DE MEDIDA</t>
  </si>
  <si>
    <t>LÍNEA BASE</t>
  </si>
  <si>
    <t>META DE PRODUCTO</t>
  </si>
  <si>
    <t>FÓRMULA INDICADOR DE GESTIÓN</t>
  </si>
  <si>
    <t>META DE GESTIÓN</t>
  </si>
  <si>
    <t>Responsable</t>
  </si>
  <si>
    <t xml:space="preserve">Meta </t>
  </si>
  <si>
    <t>Porcentaje de avance</t>
  </si>
  <si>
    <t>Avance cualitativo</t>
  </si>
  <si>
    <t>Pacto por Colombia Pacto por la equidad</t>
  </si>
  <si>
    <t>IV. Pacto por la sostenibilidad: producir conservando y conservar produciendo</t>
  </si>
  <si>
    <t>Instituciones ambientales modernas, apropiación social de la biodiversidad y manejo efectivo de los conflictos socioambientales</t>
  </si>
  <si>
    <t>Contribuir al desarrollo sostenible ambiental a partir de un efectivo proceso de evaluación y seguimiento.</t>
  </si>
  <si>
    <t>Gestión con valores para resultados</t>
  </si>
  <si>
    <t>Seguimiento y evaluación del desempeño institucional</t>
  </si>
  <si>
    <t>Misional</t>
  </si>
  <si>
    <t>Evaluación</t>
  </si>
  <si>
    <t>Número</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</si>
  <si>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</si>
  <si>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</si>
  <si>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</si>
  <si>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</si>
  <si>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Compensación y 1%</t>
  </si>
  <si>
    <t>Avance estrategia para la inversión del 1% y compensación en territorio</t>
  </si>
  <si>
    <t>Numero de áreas donde se desarrollen acciones de conservación, preservación y restauración con cargo al 1% y a la compensación ambiental/Total de áreas habilitadas por la estrategia para Compensación y 1%</t>
  </si>
  <si>
    <t>Gestionar el conocimiento y la innovación en los procesos de evaluación y seguimiento de las licencias, permisos y trámites ambientales con transparencia</t>
  </si>
  <si>
    <t>Fortalecimiento organizacional y simplificación de procesos</t>
  </si>
  <si>
    <t>Contribuir a la implementación de un modelo de gestión pública efectivo, orientado a resultados y a la satisfacción de sus grupos de interés</t>
  </si>
  <si>
    <t>(Numero de DPE finalizados en términos / Total DPE con vencimiento de terminos)*100</t>
  </si>
  <si>
    <t>(Número de ECO finalizados en términos / número de ECO con vencimiento de términos)*100</t>
  </si>
  <si>
    <t>Direccionamiento Estratégico y Planeación</t>
  </si>
  <si>
    <t>Planeación Institucional</t>
  </si>
  <si>
    <t>Estratégico</t>
  </si>
  <si>
    <t>Planeación estratégica</t>
  </si>
  <si>
    <t>Oficina Asesora de Planeación</t>
  </si>
  <si>
    <t>Número de documentos de planeación realizados</t>
  </si>
  <si>
    <t># de documentos elaborados</t>
  </si>
  <si>
    <t>Porcentaje de avance en la elaboración de los planes de acción de las políticas del MIPG</t>
  </si>
  <si>
    <t xml:space="preserve">
∑= Suma de todas los planes de acción programados desde 1 hasta n (i); \nwi= peso porcentual para cada plan de acción; Xi= Valor del plan de acción</t>
  </si>
  <si>
    <t>Jefe Oficina Asesora de Planeación</t>
  </si>
  <si>
    <t>Porcentaje de avance en la elaboración del Mapa de conocimiento explícito de la entidad</t>
  </si>
  <si>
    <t>Porcentaje de avance en la elaboración de la estrategia de seguimiento</t>
  </si>
  <si>
    <t>Porcentaje de avance en la elaboración de la estrategia de evaluación con énfasis en planeación sectorial</t>
  </si>
  <si>
    <t>Porcentaje de avance en la elaboración del tablero de control para temas estratégicos</t>
  </si>
  <si>
    <t>Herramientas para el seguimiento a metas institucionales</t>
  </si>
  <si>
    <t># herramientas diseñadas</t>
  </si>
  <si>
    <t>Porcentaje de implementación de la herramienta de control de términos en seguimiento de licencias ambientales</t>
  </si>
  <si>
    <t>Porcentaje de implementación de la herramienta de control de términos para permisos y trámites</t>
  </si>
  <si>
    <t>Porcentaje de implementación de la herramienta de planeación institucional</t>
  </si>
  <si>
    <t>Porcentaje de avance en la actualización del mapa de procesos</t>
  </si>
  <si>
    <t>Porcentaje de avance en el ajuste de los proyectos de inversión de la entidad</t>
  </si>
  <si>
    <t>PROMEDIO INDICADORES PRODUCTO</t>
  </si>
  <si>
    <t>PROMEDIO INDICADORES GESTIÓN</t>
  </si>
  <si>
    <t>Subdirección de Instrumentos, Permisos y Trámites Ambientales</t>
  </si>
  <si>
    <t>Instrumentos y regionalización</t>
  </si>
  <si>
    <t>Transparencia, acceso a la información pública y lucha contra la corrupción</t>
  </si>
  <si>
    <t>Incrementar la credibilidad en la entidad por parte de sus grupos de interés</t>
  </si>
  <si>
    <t>Comunicaciones</t>
  </si>
  <si>
    <t>Productos comunicacionales elaborados</t>
  </si>
  <si>
    <t>Canales de comunicación en servicio</t>
  </si>
  <si>
    <t>No. Canales gestionados en servicio</t>
  </si>
  <si>
    <t>Contenidos publicados en canales de comunicación interno en servicio</t>
  </si>
  <si>
    <t>No. De contenidos publicados en canales de comunicación internos</t>
  </si>
  <si>
    <t>Contenidos publicados en canales de comunicación externo en servicio</t>
  </si>
  <si>
    <t>No. De contenidos publicados realizadas en canales de comunicación externos</t>
  </si>
  <si>
    <t>Espacio principal de rendición de cuentas realizada</t>
  </si>
  <si>
    <t>No. De rendiciones de cuentas realizadas</t>
  </si>
  <si>
    <t>Posicionamiento de la ANLA a nivel externo</t>
  </si>
  <si>
    <t>Noticias con valoración positiva de la ANLA / Total de noticias en las que ANLA aparece</t>
  </si>
  <si>
    <t>Gestión de información de la ANLA para medios de comunicación</t>
  </si>
  <si>
    <t>No. De solicitudes de los medios de comunicación gestionadas</t>
  </si>
  <si>
    <t>Efectividad de la comunicación interna</t>
  </si>
  <si>
    <t>Videos de apropiación publicados/campañas priorizadas\n</t>
  </si>
  <si>
    <t>Campañas priorizadas</t>
  </si>
  <si>
    <t>Número de campañas priorizadas publicadas</t>
  </si>
  <si>
    <t>Control Interno</t>
  </si>
  <si>
    <t>N/A</t>
  </si>
  <si>
    <t>Nivel de efectividad de las acciones de mejoramiento definidas por la entidad</t>
  </si>
  <si>
    <t>Número de acciones efectivas (PM interno + PM CGR) / Total de acciones evaluadas (PM interno + PM CGR)</t>
  </si>
  <si>
    <t>Efectividad de las acciones del plan de mejoramiento interno</t>
  </si>
  <si>
    <t>No. Total de acciones con concepto positivo /No. Total de acciones evaluadas del plan de mejoramineto interno</t>
  </si>
  <si>
    <t>Cumplimiento de las acciones formuladas en el Plan de Mejoramiento suscrito con la CGR (50%)</t>
  </si>
  <si>
    <t>No. Total de acciones cerradas /No. Total de acciones evaluadas del plan de mejoramiento CGR.</t>
  </si>
  <si>
    <t>Oficina Asesora Jurídica</t>
  </si>
  <si>
    <t>Apoyo</t>
  </si>
  <si>
    <t>Gobierno Digital, antes Gobierno en Línea</t>
  </si>
  <si>
    <t>Oficina de Tecnologías de la Información</t>
  </si>
  <si>
    <t>Tecnologias de Información y Comunicación</t>
  </si>
  <si>
    <t>Sistema de interoperabilidad implementado</t>
  </si>
  <si>
    <t>Número de sistemas integrados</t>
  </si>
  <si>
    <t>Herramientas De Software Adquiridas</t>
  </si>
  <si>
    <t>No. de herramientas de software adquiridas</t>
  </si>
  <si>
    <t>Equipos De Hardware Adquiridos</t>
  </si>
  <si>
    <t>No. de unidades de hardware adquiridos</t>
  </si>
  <si>
    <t>Usuarios del sistema</t>
  </si>
  <si>
    <t>Número de usuarios del sistema</t>
  </si>
  <si>
    <t>Módulos Del Sistema De Información Actualizados</t>
  </si>
  <si>
    <t>Número de módulos actualizados/optimizados</t>
  </si>
  <si>
    <t>Procesos del modelo de gestión de seguridad implementado</t>
  </si>
  <si>
    <t># procesos de perfilamiento de herramientas de gestión de seguridad de la información ejecutados</t>
  </si>
  <si>
    <t>Sistemas de seguridad electrónica adquiridos</t>
  </si>
  <si>
    <t># de componentes de seguridad adquiridos o actualizados</t>
  </si>
  <si>
    <t># de actividades ejecutadas / # actividades proyectadas para 2021</t>
  </si>
  <si>
    <t># de actividades ejecutadas / # actividades proyectadas para 2020</t>
  </si>
  <si>
    <t>Actividades De Soporte Y Gestión De Procesos Realizadas</t>
  </si>
  <si>
    <t>Datos publicados en el portal Datos abiertos del Gobierno colombiano</t>
  </si>
  <si>
    <t>Conjunto de datos publicados en el portal Datos abiertos del Gobierno colombiano</t>
  </si>
  <si>
    <t>Servicio al ciudadano</t>
  </si>
  <si>
    <t>Centro de orientación al usuario en implementación</t>
  </si>
  <si>
    <t>Centro de Orientación en implementación</t>
  </si>
  <si>
    <t>Avance en la caracterización grupos de interés</t>
  </si>
  <si>
    <t>(Actividades realizadas * peso porcentual ) / total de actividades</t>
  </si>
  <si>
    <t>Resultados Encuesta de Satisfacción 2019</t>
  </si>
  <si>
    <t>Fortalecimiento de los canales de atención.</t>
  </si>
  <si>
    <t>Implementar 3 nuevos canales de atención a los usuarios y/o ciudadanos</t>
  </si>
  <si>
    <t>Número de actividades elaboradas/Número de actividades programadas</t>
  </si>
  <si>
    <t>Porcentaje de recaudo efectivo</t>
  </si>
  <si>
    <t>Valor Recaudo efectivo / (Meta recaudo vigencia 2020)</t>
  </si>
  <si>
    <t>Valor efectivo recaudado servicio de seguimiento / (Valor proyectado recaudo por servicio de seguimiento)</t>
  </si>
  <si>
    <t>Avance en la estrategia de sostenibilidad financiera de ANLA</t>
  </si>
  <si>
    <t>(Avance de las actividades* peso porcentual) / total de actividades</t>
  </si>
  <si>
    <t>Avance a la Ejecución presupuestal en obligaciones</t>
  </si>
  <si>
    <t>Valor obligado / valor comprometido</t>
  </si>
  <si>
    <t>Avance a la Ejecución presupuestal en compromisos</t>
  </si>
  <si>
    <t>Valor comprometido / programación presupuestal de las dependencias</t>
  </si>
  <si>
    <t>Plan Institucional de Archivos PINAR diseñado y en implementación</t>
  </si>
  <si>
    <t>Número de transferencias documentales formalizadas</t>
  </si>
  <si>
    <t>Transferencias documentales formalizadas/Transferencias Documentales por Formalizar</t>
  </si>
  <si>
    <t>Tablas de Retención Documental actualizadas</t>
  </si>
  <si>
    <t># Total de Tablas de Retención Documental actualizadas / # Total de Tablas de Retención Documental por Actualizar</t>
  </si>
  <si>
    <t>Uso adecuado sobre el consumo del recurso papel</t>
  </si>
  <si>
    <t>(Promedio mensual (peso hoja) histórico - Consumo mensual (peso hoja))) / (Promedio anual historico (peso hoja)</t>
  </si>
  <si>
    <t>Porcentaje de cumplimiento del cronograma para el traslado</t>
  </si>
  <si>
    <t>Actividades del cronograma de trabajo realizadas / Actividades del cronograma de trabajo planeadas</t>
  </si>
  <si>
    <t>Porcentaje de impacto de los eventos de bienestar</t>
  </si>
  <si>
    <t>Calificación actividad 1 + Calificación actividad 2+ Calificación actividad (n)/ # de actividades calificadas</t>
  </si>
  <si>
    <t>Disminuir en un 5% el nivel de estrés de funcionarios que puntuaron muy alto en la Batería de Riesgo Psico-social.</t>
  </si>
  <si>
    <t>Resultado de la Batería de riesgo Psicosocial 2019 en la variable \\\"muy alto en estrés” (-) Resultado de la Batería de riesgo Psicosocial en la variable\\\"muy alto en estrés” 2020</t>
  </si>
  <si>
    <t>Acciones para la disminución de la variable\\muy alto en estrés</t>
  </si>
  <si>
    <t>Acciones realizadas para reducir el nivel de estrés en los funcionarios/ Acciones Programadas para reducir el nivel de estrés en los funcionarios</t>
  </si>
  <si>
    <t xml:space="preserve">Se registran dos actos administrativos de otorgamiento de los proyectos 1.Conconcreto (LAV0050-13) y  2.Verderón (LAV033-00-2019), un acto administrativo de modificación de licencia del proyecto 3.Campo Capella (LAM3816), dos actos administrativos de terminación del trámite del proyecto 4.Bienparado (LAV0038-00-2109) y 5.Pendare (LAV0041-13) y un acto administrativo de prórroga concesión de aguas subterráneas pozo profundo 6.La Francia (ASB0008); adicional a lo anterior, el equipo de evaluación y  seguimiento se encuentra apoyando la evaluación de 13 proyectos mas que se encuentran en el siguiente estado: 1. LAM0793 (PECIG) en revisión por parte de la Dirección general; 2. LAV0002-00-2020 (Cerromatoso) en elaboración de concepto: 3.LAV0052-00-2019 (Planeta Rica) revisando información adicional radicada. 4. LAV0001-00-2020. (Quebradona) Participación mesas de expertos y preparación audiencia de información adicional; 5. LAV0012-00-2019. (Soto Norte) Ajustes concepto técnico y en mesas técnicas con la subdirección, 6. LAM0761 (Reficar) revisión de concepto por parte de líder y coordinación, 7. LAM0806 (Modificación PMA Nechí)  y 8. Evaluación pozo Cedrillo en en visita virtual guiada. 9. LAV0004-00-2020 (Dragado de Cartagena), suspendido; 10. LAV0018-00-2020 (Termoeléctrica Tesorito) en reunión de información adicional; 11. VPD0073-00-2020 (Parque eólico Guajira) y 12.VPD0071-00-2020 (LÍNEA DE TRANSMISIÓN ASOCIADA A LA CONEXIÓN PORCE III SOGAMOSO) en reunión de presentación del proyecto y definición de protocolo visita virtual guiada; 13. VPD0041-00-2020 (Parque eólica casa eléctrica) en revisión de información radicada por el licenciatario. De acuerdo a lo anterior se registran 18 solicitudes de apoyo en la evaluación, de las cuales 6 cuentan con acto administrativo. </t>
  </si>
  <si>
    <t xml:space="preserve"> SEGUIMIENTO AL PLAN ESTRATÉGICO INSTITUCIONAL</t>
  </si>
  <si>
    <t>PE-F-7</t>
  </si>
  <si>
    <t>Objetivo estratégico</t>
  </si>
  <si>
    <t>PERIODICIDAD DE MEDICIÓN</t>
  </si>
  <si>
    <t xml:space="preserve">REPORTE AVANCE </t>
  </si>
  <si>
    <t>Implementación del Plan de Tratamiento de Riesgos de Seguridad y Privacidad de la Información 2020 -2022</t>
  </si>
  <si>
    <t>Implementación del Plan de Seguridad y Privacidad de la Información 2020 -2022</t>
  </si>
  <si>
    <t>Avance</t>
  </si>
  <si>
    <t xml:space="preserve">Avance </t>
  </si>
  <si>
    <t>Aumentar la objetividad, calidad y oportunidad de los procesos de evaluación y seguimiento de la entidad</t>
  </si>
  <si>
    <t xml:space="preserve">Optimizar el recurso físico, humano, financiero, tecnológico y de los procesos de la entidad, para materializar la gestión institucional </t>
  </si>
  <si>
    <t>Aumentar la certidumbre en la toma de decisiones a través de la generación, difusión y uso del conocimiento y la innovación</t>
  </si>
  <si>
    <t>Promover la mejora continua a través del seguimiento y la evaluación del desempeño institucional</t>
  </si>
  <si>
    <t>Porcentaje de transformación de conocimiento</t>
  </si>
  <si>
    <t>Porcentaje de planes  priorizados publicados en la página web de la entidad previo a su aprobación</t>
  </si>
  <si>
    <t>Gestión del conocimiento y la innovación</t>
  </si>
  <si>
    <t>Fomentar la participación de nuestros grupos de interés en la toma de decisiones de la entidad</t>
  </si>
  <si>
    <t>(cantidad de conocimiento tácito transformado en explícito / cantidad conocimiento tácito) * 100</t>
  </si>
  <si>
    <t>Trimestral</t>
  </si>
  <si>
    <t>Anual</t>
  </si>
  <si>
    <t>(Número de planes priorizados publicados en la página web de la entidad previo a su aprobación/ Número de planes priorizados)*100</t>
  </si>
  <si>
    <t>Subdirección de Mecanismos de Participación Ciudadana</t>
  </si>
  <si>
    <t>Contribuir al desarrollo sostenible ambiental a partir de un efectivo proceso de evaluación y seguimiento</t>
  </si>
  <si>
    <t>Subdirección de Evaluación de Licencias Ambientales</t>
  </si>
  <si>
    <t>Subdirector(a)  de Evaluación de Licencias Ambientales</t>
  </si>
  <si>
    <t>Exigir la corrección y compensación del impacto de los proyectos viabilizados ambientalmente por la entidad</t>
  </si>
  <si>
    <t>Contribuir al desarrollo sostenible ambiental a partir de un efectivo proceso de evaluación y seguimientoContribuir al desarrollo sostenible ambiental a partir de un efectivo proceso de evaluación y seguimiento</t>
  </si>
  <si>
    <t>Subdirección de Seguimiento de Licencias Ambientales</t>
  </si>
  <si>
    <t>Geomática operativa</t>
  </si>
  <si>
    <t xml:space="preserve">Porcentaje de reducción de demandas producto de la causa de omisión en el ejercicio de las funciones de inspección, control y vigilancia </t>
  </si>
  <si>
    <t>Recaudo efectivo servicio de seguimiento</t>
  </si>
  <si>
    <t>Subdirección Administrativa y Financiera</t>
  </si>
  <si>
    <t>Coordinador Grupo Finanzas y Presupuesto</t>
  </si>
  <si>
    <t>Gestión Humana</t>
  </si>
  <si>
    <t>Gestión Documental</t>
  </si>
  <si>
    <t>Coordinador Grupo Servicios Administrativos</t>
  </si>
  <si>
    <t>Coordinador Gestión Humana</t>
  </si>
  <si>
    <t>Coordinador Gestión Documental</t>
  </si>
  <si>
    <t>Jefe de Control Interno</t>
  </si>
  <si>
    <t>Jefe Oficina Tecnologías</t>
  </si>
  <si>
    <t>Calificación evaluación Sistema de Control Interno de la Entidad</t>
  </si>
  <si>
    <t>Evaluación del Sistema de Control Interno de la entidad</t>
  </si>
  <si>
    <t>Actividades del plan de bienestar social e incentivos</t>
  </si>
  <si>
    <t>Actividades realizadas/ actividades propuestas</t>
  </si>
  <si>
    <t>Mensual</t>
  </si>
  <si>
    <t>Actos administrativos expedidos para resolver el seguimiento a proyectos licenciados.</t>
  </si>
  <si>
    <t># de actos administrativos que acogen el seguimiento realizado a los proyectos licenciados.</t>
  </si>
  <si>
    <t>Incrementar en 10 puntos el grado de satisfacción de los usuarios externos frente a los trámites y Servicios</t>
  </si>
  <si>
    <t>Satisfacción de los Usuarios frente a los trámites y Servicios</t>
  </si>
  <si>
    <t>Semestral</t>
  </si>
  <si>
    <t>Metodología de caracterización de los conflictos de competencia de la Autoridad Nacional de Licencias Ambientales formulada</t>
  </si>
  <si>
    <t>Actividades pedagógicas realizadas a grupos de interés en materia de mecanismos de participación ciudadana y competencias institucionales</t>
  </si>
  <si>
    <t>Actos administrativos expedidos para resolver las solicitudes de evaluación de licenciamiento ambiental</t>
  </si>
  <si>
    <t># de actos administrativos que resuelven solicitudes de evaluación de licenciamiento ambiental</t>
  </si>
  <si>
    <t>Conceptos técnicos de seguimiento de apoyo a la Subdirección de Evaluación y Seguimiento - SES</t>
  </si>
  <si>
    <t>Número de conceptos técnicos realizados / número de apoyos solicitados * 100</t>
  </si>
  <si>
    <t>Formulación centro de monitoreo de recursos naturales de la ANLA</t>
  </si>
  <si>
    <t>Número de proyectos, obras o actividades competencia de la Autoridad Nacional de Licencias Ambientales que a partir de 2020 incluyen obligaciones de cambio climático en los instrumentos de manejo y control ambiental</t>
  </si>
  <si>
    <t>Sumatoria del número de proyectos que a través de resolución incluyen obligaciones de adaptación y mitigación a cambio climático en los instrumentos de manejo y control ambiental</t>
  </si>
  <si>
    <t>Defensa Jurídica y cobro coactivo</t>
  </si>
  <si>
    <t>Control, Evaluación y Mejora</t>
  </si>
  <si>
    <t>Implementación del Plan Estratégico de Tecnologías de la Información y las Comunicaciones PETI 2020 -2022</t>
  </si>
  <si>
    <t>Gestión del Conocimiento y la Innovación</t>
  </si>
  <si>
    <t>Direccionamiento y planeación</t>
  </si>
  <si>
    <t xml:space="preserve">Porcentaje de Derechos de petición a solicitudes prioritarias finalizados oportunamente </t>
  </si>
  <si>
    <t xml:space="preserve">Porcentaje de Solicitudes prioritarias de entes de control (ECOS) finalizados oportunamente  </t>
  </si>
  <si>
    <t>Incorporar en la gestión de la entidad las necesidades y expectativas de los grupos de interés</t>
  </si>
  <si>
    <t>Participación Ciudadana</t>
  </si>
  <si>
    <t>Participación ciudadana y atención al usuario</t>
  </si>
  <si>
    <t>Respuesta a solicitudes y peticiones</t>
  </si>
  <si>
    <t>Actividades pedagógicas realizadas /actividades pedagógicas programadas</t>
  </si>
  <si>
    <t>Subdirector de Mecanismos de Participación Ciudadana Ambiental</t>
  </si>
  <si>
    <t>Evaluación de resultados</t>
  </si>
  <si>
    <t>Seguimiento y evaluación al desempeño institucional</t>
  </si>
  <si>
    <t>Evaluación de Licenciamiento Ambiental</t>
  </si>
  <si>
    <t>Seguimiento y Evaluación al Desempeño Institucional</t>
  </si>
  <si>
    <t>Racionalización de trámites</t>
  </si>
  <si>
    <t>Instrumentos y Regionalización</t>
  </si>
  <si>
    <t>Gestión con valores para el resultado</t>
  </si>
  <si>
    <t>Gestión Jurídica</t>
  </si>
  <si>
    <t>Jefe Oficina Asesora Jurídica</t>
  </si>
  <si>
    <t>Gestión Financiera</t>
  </si>
  <si>
    <t>Gestión Administrativa</t>
  </si>
  <si>
    <t>Gestión del Talento Humano</t>
  </si>
  <si>
    <t>Gestión financiera y presupuestal</t>
  </si>
  <si>
    <t>Líder Comunicaciones</t>
  </si>
  <si>
    <t>Usuarios beneficiados por acciones de racionalización</t>
  </si>
  <si>
    <t>Sumatoria de número de usuarios beneficiados por cada trámite que cuente con acciones de racionalización ejecutadas.</t>
  </si>
  <si>
    <t>Coordinador (a) instrumentos y regionalización</t>
  </si>
  <si>
    <t>En el mes de septiembre se elaboró la segunda versión acogiendo los comentarios e integrando los insumos y aportes realizados en las mesas de trabajo. Se espera que en el mes de octubre se desarrolle la mesa técnica para abordar comentarios de fondo e incorporarlos en los documentos.</t>
  </si>
  <si>
    <t xml:space="preserve">Porcentaje de avance </t>
  </si>
  <si>
    <t>A 30 de septiembre se cuenta con una herramienta (control de términos en seguimiento de licencias ambientales) y con un 84% de avance ponderado</t>
  </si>
  <si>
    <t>Con corte al 30/09/2020, se presenta el siguiente avance:
Se ajusta el tiempo de acompañamiento de los documentos hasta el mes de noviembre del 2020.
Se ha revisado procedimientos y manuales de los proceso de Direccionamiento y Planeación, Gestión del Conocimiento e Innovación,  Participación Ciudadana, Gestión Financiera, Gestión Administrativa, Evaluación, control y mejora.
Asi mismo, se ha revisado las caracterizaciones de los proceso cargados en GESPRO realizando las respectivas observaciones. 
Se han publicado en GESPRO un total de 22 documentos, incluyendo las 18 caracterizaciones de loss procesos.</t>
  </si>
  <si>
    <t xml:space="preserve">
</t>
  </si>
  <si>
    <t xml:space="preserve">
∑= Suma de todas los planes de acción programados desde 1 hasta n (i); \nwi= peso porcentual para cada plan de acción; Xi= Valor del plan de acción</t>
  </si>
  <si>
    <t>A corte 30 de septiembre, se cuenta con 9 de los 11 documentos de planeación programados para la vigencia. A saber:
1. Mapa de conocimiento explícito de la entidad
2 Insumos para la misión de licenciamiento ambiental
3 Plan de acción de la política de Talento Humano
4.Plan de acción de la política de Mejora Normativa 
5. Plan de acción de la política de  Gestión Presupuestal y Eficiencia del Gasto Público
6. Plan de acción de la política de Fortalecimiento Institucional y Simplificación de Procesos
7. Plan de acción de la política de Gobierno Digital
8. Plan de acción de la política de Seguridad Digital
9. Plan de acción de la política de Seguimiento y Evaluación del Desempeño Institucional.
Debido al avance de los otros dos documentos, el avance ponderado es de 94%</t>
  </si>
  <si>
    <t>A corte 30 de septiembre, se realizó revisión y ajuste de los componentes de cumplimiento normativo y transparencia, con lo que el cumplimiento ya quedaría completo. Se envía para revisión del Director</t>
  </si>
  <si>
    <t>A corte 30 de septiembre ya se cuenta con los 7 planes de acción de las políticas MIPG, a saber:
1.Plan de acción de la política de Talento Humano
2.Plan de acción de la política de Mejora Normativa 
3.Plan de acción de la política de  Gestión Presupuestal y Eficiencia del Gasto Público
4.Plan de acción de la política de Fortalecimiento Institucional y Simplificación de Procesos
5. Plan de acción de la política de Gobierno Digital
6. Plan de acción de la política de Seguridad Digital
7. Plan de acción de la política de Seguimiento y Evaluación del Desempeño Institucional.</t>
  </si>
  <si>
    <t>A corte 30 de septiembre se se elaboró la segunda versión acogiendo los comentarios e integrando los insumos y aportes realizados en las mesas de trabajo. Se espera que en el mes de octubre se desarrolle la mesa técnica para abordar comentarios de fondo e incorporarlos en los documentos.</t>
  </si>
  <si>
    <t>A corte 30 de septiembre, ya se cuenta con el mapa de conocimiento explícito de la entidad.</t>
  </si>
  <si>
    <t>A corte 30 de septiembre ya se cuenta con esta herramienta</t>
  </si>
  <si>
    <t xml:space="preserve">	Se realizaron los siguientes cambios:
    1) Entrega de usuarios para validación
    2) Elaborar Módulo VDI
    3) Elaborar Reporte Visitas
    4) Elaborar Reporte Conceptos
    4) Elaborar Reporte Actos
    5) Actualización de trámites
    6) Se Realizó la depuración de 20mil expedientes.
    7) Se agregaron seguimiento a todas las etapas
    8) Se realizaron mejoras visuales y graficas.
   9) Se creó el nuevo hito de pronunciamientos.
  10) Se activaron los actos administrativos de cobro
  11) Se mejoró la consulta de expedientes
  12) Se activaron los proyectos activos.</t>
  </si>
  <si>
    <t>A corte 30 de septiembre se cuenta con los siguientes hitos:
   1) Elaborar Módulo MIPG
    2) Elaborar Módulo PEI
    3) Elaborar Reporte PAA
    4) Elaborar Reporte PAI
    5) Culminar Módulo de CDP
    6) Módulo de Modificaciones Ver 1.0
    7) Avance en Módulo de Calidad
    8) Importador SIIF
    9) Actualizar Reportes para ver el valor de los RP y saldos disponibles
   10) Actualizar estructura
   11 Crear versión 1.0 para el reporte de indicadores
   12) Crear versión 2.0 del importador de SIIF</t>
  </si>
  <si>
    <t>A corte 30 de septiembre los proyectos se encuentran registrados y actualizados en el SUIFP</t>
  </si>
  <si>
    <t>Para la vigencia 2020 se contempló la publicación de 4 documentos: 1. Plan de acción institucional, 2.PAAC, 3. Plan acción participación ciudadana y 4. Resolución de cobros. A corte 30 de septiembre solo se publicaron para comentarios los últimos 3</t>
  </si>
  <si>
    <t>INTEROPERABILIDAD DE SISTEMAS:
1-  La Ventanilla VITAL actualmente se encuentra interoperando con la Ventanilla VUCE del Ministerio de Comercio.
2- El geovisor Ágil interopera con la Ventanilla VITAL (expedientes de trámites y licencias ambientales, certificado de minería)
3- El desarrollo para gestión de cuentas de cobro GIC interopera con el sistema SIGANLA (información de contratistas)
Para lograr la interoperabilidad restante de los sistemas institucionales y servicios tecnológicos de la ANLA, se requiere adquirir, parametrizar y desplegar la solución API GATEWAY. Con corte a 30 de septiembre de 2020, las actividades precontractuales que se han realizado son las siguientes:
1-Fomulación de ficha técnica.
2-Análisis del Sector.
3-Elaboración de Estudios Previos
4-Preparación de listado de empresas 
5-Realización de Análisis de Mercado
6-Radicación de proceso.
7-Dos alcances a la radicación del proceso incorporando ajustes solicitados por el Grupo de Gestión Contractual.
Actualmente el proceso se encuentra en revisión del Grupo de Gestión Contractual y se publicará en el mes de octubre en SECOP II y se ejecutará en la presente vigencia.</t>
  </si>
  <si>
    <t>Número de Usuarios impactados con los desarrollos de software OTI:
1- Con el paso a producción de del módulo de contingencias se reportaron 385 usuarios impactados en su primer mes de funcionamiento de acuerdo con el reporte de la Ventanilla VITAL.
2- Con el paso a producción de los micrositios del portal web, de acuerdo con las estadísticas de la cuenta de Google Analytics de la ANLA se reportaron 1799  visitas de usuarios  en el mes de Junio distribuidas así:
A. Mecanismos de Participación Ciudadana: 361 vistas a las categorías del micrositio diseñado y puesto en producción por OTI.
B. Cooperación Internacional: 39 vistas a las categorías del micrositio diseñado y puesto en producción por OTI.
C.  Nuevo Modelo de Licenciamiento Ambiental: 1.399 vistas a las categorías y documentos del micrositio diseñado y puesto en producción por OTI.
Para un total de 2.184 usuarios impactados con proyectos desarrollados por OTI,  lo cual supera el indicador programado inicialmente. Se requiere realizar el redimensionamiento antes del próximo reporte (JULIO)</t>
  </si>
  <si>
    <t>Avances en el perfilamiento de herramientas asociadas a seguridad realizados a la fecha:
1- Herramienta de gestión de máquinas virtuales VMWARE
2- Herramienta de gestion y restauración de copias de respaldo NETBACKUP.
Las herramientas restantes están en proceso de renovación de garantías para realizar posteriormente el perfilamiento.
Se proyecta la ejecución de las actividades en el último trimestre de la presente vigencia.</t>
  </si>
  <si>
    <t>Avances en las acciones asociadas al PETI:
(Ver Anexo B Avance Plan Integrado OTI )</t>
  </si>
  <si>
    <t>Adquisición de Software:
1-Se firmó el contrato correspondiente a la renovación de licencias y servicios geoespaciales SKYSAT PLANET por valor de $1.141.000.0000
2-Se generó la aceptación de oferta correspondiente a la adquisición de licencias ADOBE CREATIVE SUITE por valor de  $17.995.000
3-Se firmó el contrato correspondiente a la adquisición de un software de modelamiento de RUIDO por valor de $ 41.052.323
4-Se firmó el contrato correspondiente a la adquisición de PCSECURE por valor de $24.752.000
Actualmente la OTI se encuentra realizando las actividades precontractuales necesarias para la adquisición de los sistemas y las tecnologías proyectadas en el Plan de Adquisiciones 2020. (Ver Anexo A Seguimiento y Avance de Procesos Contractuales OTI)
Durante el último trimestre de 2020 se realizará la gestión requerida desde lo precontractual, contractual y poscontractual para cumplir las metas proyectadas en la vigencia 2020.</t>
  </si>
  <si>
    <t>Adquisición de Hardware:
Actualmente la OTI se encuentra realizando las actividades precontractuales necesarias para la adquisición de los sistemas y las tecnologías proyectadas en el Plan de Adquisiciones 2020. (Ver Anexo A Seguimiento y Avance de Procesos Contractuales OTI)
1- Se firmó la orden de compra asociada al proceso de Colocation por $ 432.634.020
Durante el último trimestre de 2020 se realizará la gestión requerida desde lo precontractual, contractual y poscontractual para cumplir las metas proyectadas en la vigencia 2020.</t>
  </si>
  <si>
    <t>Módulos Del Sistema De Información Actualizados:
20% -&gt;-Se realizó el análisis, diseño y desarrollo del aplicativo de contingencias en la Ventanilla VITAL.
20%-&gt;-Se realizó el análisis, diseño, desarrollo y puesta en producción de la aplicación ANLA en las plataforma IOS de APPLE.
20% -&gt;-Se realizó el análisis, diseño, desarrollo y puesta en producción del formulario de Sistema de Recolección Selectiva SRS. 
20%-&gt;-Se realizó la maquetación , el diseño y puesta en producción de los micrositios del portal web Mecanismos de Participación Ciudadana, Cooperación Internacional, Nuevo Modelo de Licenciamiento Ambiental y Cambio Climático</t>
  </si>
  <si>
    <t xml:space="preserve">Adquisición de Componentes de Seguridad:
1- Se firmó el contrato correspondiente a la adquisición de productos y servicios MICROSOFT por valor de $1.175.004.552,75
Actualmente la OTI se encuentra realizando las actividades precontractuales necesarias para la adquisición de los sistemas y las tecnologías proyectadas en el Plan de Adquisiciones 2020. (Ver Anexo Seguimiento y Avance de Procesos Contractuales OTI)
</t>
  </si>
  <si>
    <t>Plan de Tratamiento de Riesgos de Seguridad y Privacidad de la Información: 
(Ver Anexo B Avance Plan Integrado OTI )</t>
  </si>
  <si>
    <t>Plan de Seguridad y Privacidad de la Información:
(Ver Anexo B Avance Plan Integrado OTI )</t>
  </si>
  <si>
    <t>Avances en las Actividades de Soporte y Gestión de Procesos de infraestructura realizadas:
33,3%-&gt; Implementación y despliegue del pool de direcciones de LACNIC, así como la configuración requerida para la puesta en marcha del protocolo IPV6 en la ANLA, como parte del cumplimiento de los plazos y lineamientos de MinTIC.
33,3% -&gt;  Definición de ANS (Acuerdos de Nivel de Servicio) de alto nivel para la solución de conectividad DUPONT de fibra óptica de la nueva sede. 
33,3% -&gt; Definición de OLAS (Acuerdos de Nivel de Operación) para servicios TI dentro de la Mesa de Ayuda</t>
  </si>
  <si>
    <t>Avances en las actividades gestionadas frente a la publicación de nuevos conjuntos de datos abiertos y la actualización de los datos ya publicados en www.datos.gov.co:
1. Elaboración de informe del estado actual de los conjuntos de datos publicados en el portal datos.gov.co. 
2. Se elaboró el documento propuesta conceptual de identificación, priorización y publicación de datos abiertos en su primera versión.
3. Se realizó la identificación de los 3 conjuntos de datos abiertos geoespaciales a publicar:Licencias Ambientales, Áreas Licenciadas de Minería, Hidrocarburos. Energia y Líneas Licenciadas de Minería, Hidrocarburos y  Energía</t>
  </si>
  <si>
    <t>A corte de 30 de septiembre, se han cumplido con las 16 actividades establecidas en las etapas Pre-Requisitos y Procesamiento de Información del plan de trabajo definido para desarrollar la estrategia de sostenibilidad financiera de la Anla y a esta fecha da un porcentaje acumulado del 64%</t>
  </si>
  <si>
    <t>El prespuesto vigencia 2020 acumulado al mes de Septiembre registró obligaciones acumulados del 68%; Incluyendo presupuesto comprometido de regalias,apropiacion que fue asignada a la ANLA mediante Resolucion 659-2019</t>
  </si>
  <si>
    <t>El prespuesto vigencia 2020 acumulado al mes de Septiembre registró compromisos acumulados del 85%; Incluyendo apropiacion vigente de presupuesto de regalias asignada a la ANLA mediante Resolucion 659-2019</t>
  </si>
  <si>
    <t>Se realizó entrega de instalaciones que se encontraban en contrato de arrendamiento Edificio CAXDAC pisos 4 y 12-13.
Se realizó prórroga del contrato de comodato entre ANLA y MADS, para entrega del edificio Anexo hasta el 15 de octubre de 2020.
Evidencia: Acta entrega instalaciones ANLA - contratista arrendamiento CAXDAC piso 4 y Piso 12 y 13. - Contrato modificatorio convenio MADS.</t>
  </si>
  <si>
    <t>El “Porcentaje de impacto de los eventos de bienestar” correspondiente al mes de SEPTIEMBRE en el cual se obtuvo una calificación del 93% de impacto de las actividades:
1.	Clase de cocina de Familia	95%
2.	Stand up comedy	92%
3.	Webinar Trabajo en equipo y su impacto en el bienestar laboral	91%
4.	Taller para hacer un terrario en casa	93%</t>
  </si>
  <si>
    <t>En el mes de septiembre, el consumo total fue de 24.278 número de páginas (No. de hojas por peso: 59 kg), para un ahorro del 91%; comparado con el consumo promedio anual histórico de hojas que es de 128.751 (No. de hojas por peso: 627 kg) 
La meta se supera teniendo en cuenta la contingencia por el COVID-19 y la ausencia de usuarios internos en la entidad. El acumulado a septiembre es de 76,51%</t>
  </si>
  <si>
    <t>-</t>
  </si>
  <si>
    <t>En la evaluación de factores de riesgo psicosocial realizada en diciembre de 2019  se evaluaron 597  personas de las cuales 141 puntuaron alto y muy alto en el nivel de estrés, es decir el 23% de la población evaluada, el indicador de calidad de vida pretende que se disminuya en un 5% esta población, por lo cual se programaron 65 actividades en el Plan de Trabajo año 2020 de SST con el objetivo de disminuir esta población con estrés alto y muy alto.</t>
  </si>
  <si>
    <t>Durante el mes de SEPTIEMBRE se logró un avance del 10,7692307692308% correspondiente a las actividades que a continuación se describen:
1.	Intervención en promoción y prevención -personal asintomático y riesgo bajo - Pausas Activas
2.	Intervención población en riesgo medio y alto - Escuela terapéutica 
3.	Retroalimentación  Individual a trabajadores que puntuaron  niveles  alto y muy alto en la medición subjetiva de Factores de riesgo psicosocial.
4.	Acompañamiento en la planificación y Aplicación de la batería riesgo psicosocial Cumplimiento de Resolución 26460819 y Ley 1616 Salud Mental Art 9.
5.	Talleres lúdicos para  generar habilidades en la gestión de manejo de estrés (Reestructuración Cognitiva Inteligencia Emocional, Técnicas de Auto regulación y Autocuidado)
6.	Realización de envío de comunicados masivos sobre TIPs de prevención de riesgo cardiovascular.- COVID-19
7.	Programación y realización de actividades físicas para colaboradores - Hábitos de Vida Saludable-COVID-19
Como actividad adicional al cronograma en el mes se reporta una actividad: 
1.	Capacitación  en prevención de riesgo psicosocial -Temas derivados de COVID-19</t>
  </si>
  <si>
    <t>De acuerdo con las actividades planteadas en los cronogramas definidos en el PINAR, se ejecutaron las actividades como se describe en el avance del indicador.</t>
  </si>
  <si>
    <t>Para el mes de septiembre se adelantó la actividad de transferencia con la Oficina Asesora Juridica el cual un profesional de Gestión Documental se encuentra verificando la información a transferir y brindando apoyo en los procesos que conlleva la transferencia tales como: Creación de hoja de control por cada uno de los expedientes, verificación de foliación, creación de Formato Unico de Inventario Documental.
Se anexa al presente reporte las evidencias de las transferencias formalizadas durante el año la cuales pertenecen a las siguientes áreas: Atención al Ciudadano, Respuesta a Solicitudes Prioritarias - RASP y Oficina Asesora de Planeación -  OAP. Tambien se anexa como evidencia el trabajo realizado en la SAF con Control Interno Disciplinario el cual se determino que debido a que no se ha cumplido los tiempos de retención no se realizará el movimiento de documentos al Archivo Central, estamos a la espera del memorando como soporte final para cerrar dicha actividad.</t>
  </si>
  <si>
    <t>El  proceso de  actualización de las TRD a partir de la nueva estructura organizacional, ha avanzado realizando la compilación de la información institucional, validación de funciones, series y subseries documentales de la nueva estructura de la Entidad.
Para el mes de septiembre se realizó la propuesta de actualización de las 32 tablas de Retención Documental  para presentar a cada una de las áreas.</t>
  </si>
  <si>
    <t>Evaluadas en total 256 de las cuales se cerraron 230</t>
  </si>
  <si>
    <t>Febrero: Se realizó la evaluación de 32 acciones de las cuales se cerraron 26, es decir el 81,2%.
Marzo: Se realizó la evaluación de 28 acciones de las cuales se cerraron 27, es decir el 96%.
El porcentaje acumulado se calcula sumando la totalidad de acciones evaluadas en la vigencia (60 acciones) sobre las cerradas (53 acciones); esto arroja un avance acumulado de 88%
Abril: Se realizó la evaluación de 3 acciones de las cuales se cerraron 3, es decir el 100%.
El porcentaje acumulado se calcula sumando la totalidad de acciones evaluadas en la vigencia (63 acciones) sobre las cerradas (56 acciones); esto arroja un avance acumulado de 89%
Mayo: Se realizó la evaluación de 17 acciones de las cuales se cerraron 13, es decir el 76,4%.
El porcentaje acumulado se calcula sumando la totalidad de acciones evaluadas en la vigencia (80 acciones) sobre las cerradas (69 acciones); esto arroja un avance acumulado de 86,2%
Junio: Se realizó la evaluación de 6 acciones de las cuales se cerraron 5, es decir el 83,3%.
El porcentaje acumulado se calcula sumando la totalidad de acciones evaluadas en la vigencia (86 acciones) sobre las cerradas (74 acciones); esto arroja un avance acumulado de 86,2%
Julio: Se realizó la evaluación de 6 acciones de las cuales se cerraron 6, es decir el 100%.
El porcentaje acumulado se calcula sumando la totalidad de acciones evaluadas en la vigencia (92 acciones) sobre las cerradas (80 acciones); esto arroja un avance acumulado de 87%
Agosto: Se realizó la evaluación de 10 acciones de las cuales se cerraron 9, es decir el 90%.
El porcentaje acumulado se calcula sumando la totalidad de acciones evaluadas en la vigencia (102 acciones) sobre las cerradas (89 acciones); esto arroja un avance acumulado de 87,2%
Septiembre: Se realizó la evaluación de 8 acciones de las cuales se cerraron 6, es decir el 75%.
El porcentaje acumulado se calcula sumando la totalidad de acciones evaluadas en la vigencia (110 acciones) sobre las cerradas (95 acciones); esto arroja un avance acumulado de 86,3%</t>
  </si>
  <si>
    <t>Enero: Se evaluaron 56 acciones de las cuales se cerraron 50, es decir el 89,2%
Febrero: Se evaluaron en el mes 26 acciones de las cuales se cerraron 22, es decir el 84,6%. 
Marzo: Se evaluaron en el mes 36 acciones de las cuales se cerraron 36, es decir el 100%.
El porcentaje acumulado se calcula sumando la totalidad de acciones evaluadas en la vigencia (118 acciones) sobre las cerradas (108 acciones); esto arroja un avance acumulado de 91,5%
Abril: No se adelantaron evaluaciónes en el mes de abril
Mayo: No se adelantaron evaluaciónes en el mes de mayo
Junio :  Se evaluaron en el mes 3 acciones de las cuales se cerraron 3, es decir el 100%.
El porcentaje acumulado se calcula sumando la totalidad de acciones evaluadas en la vigencia (121 acciones) sobre las cerradas (111 acciones); esto arroja un avance acumulado de 91,7%
Julio :  Se evaluaron en el mes 1 acciones de las cuales se cerraron 1, es decir el 100%.
El porcentaje acumulado se calcula sumando la totalidad de acciones evaluadas en la vigencia (122 acciones) sobre las cerradas (112 acciones); esto arroja un avance acumulado de 92%
Agosto :  Se evaluaron en el mes 2 acciones de las cuales se cerraron 2, es decir el 100%.
El porcentaje acumulado se calcula sumando la totalidad de acciones evaluadas en la vigencia (124 acciones) sobre las cerradas (114 acciones); esto arroja un avance acumulado de 92%
Septiembre :  Se evaluaron en el mes 22 acciones de las cuales se cerraron 21, es decir el 95,4%.
El porcentaje acumulado se calcula sumando la totalidad de acciones evaluadas en la vigencia (146 acciones) sobre las cerradas (135 acciones); esto arroja un avance acumulado de 92,4%</t>
  </si>
  <si>
    <t>Porcentajes de peticiones, quejas, reclamos y sugerencias (PQRS) atendidas de manera oportuna</t>
  </si>
  <si>
    <t>N° de PQRS respondidos en la entidad en los terminos legales durante el periodo / N° de PQRS recibidos en la entidad</t>
  </si>
  <si>
    <t>Base de datos Control de tiempos DPE 2019</t>
  </si>
  <si>
    <t>Actividades pedagógicas realizadas 2019 por región y por mes</t>
  </si>
  <si>
    <t xml:space="preserve">Centro de Orientación implementado el 31 de  agosto, se encuentra se encuentra pendiente la señalización inclusiva, de acuerdo con lo informado por el Grupo de Gestión Administrativa se tiene prevista para el mes de noviembre. </t>
  </si>
  <si>
    <t>Documento de caracterización de Autoridades Ambientales elaborado, se encuentra en revisión. Pendiente publicación en página web</t>
  </si>
  <si>
    <t>En el mes de Agosto de 2020 se aplicó la encuesta de satisfacción correspondiente a la medición del primer semestre de 2020, los resultados se presentarán en el ultimo trimestre del año.</t>
  </si>
  <si>
    <r>
      <t>Se programaron 671</t>
    </r>
    <r>
      <rPr>
        <sz val="9"/>
        <color rgb="FFFF0000"/>
        <rFont val="Calibri"/>
        <family val="2"/>
        <scheme val="minor"/>
      </rPr>
      <t xml:space="preserve"> </t>
    </r>
    <r>
      <rPr>
        <sz val="9"/>
        <rFont val="Calibri"/>
        <family val="2"/>
        <scheme val="minor"/>
      </rPr>
      <t>actividades pedagógicas, de las cuales se han ejecutado  605.</t>
    </r>
  </si>
  <si>
    <t xml:space="preserve">Ene-Sep de 2020: Con corte al 30 de septiembre del 2020 la Entidad recibió 8.102 peticiones, quejas, reclamos y sugerencias Ordinarias, de las cuales se atendieron dentro de termino 8.020, es decir, se respondieron fuera de termino 82 PQRS. Representando un porcentaje de cumplimiento del 99%. 
Teniendo en cuenta que el Decreto 491 del 28 de marzo de 2020, amplió los términos para la atención de los derechos de petición, de los 82 derechos de petición reportados como vencidos a 30 de septiembre de 2020, con la aplicación del decreto efectivamente se vencieron 39 de estos, lo que indica que el porcentaje de cumplimiento en el indicador de oportunidad corresponde al 99,5%. </t>
  </si>
  <si>
    <t>Se implementaron 3 nuevos canales:
1. Virtual hold
2. Click to call
3. Chatbot</t>
  </si>
  <si>
    <t>En el tercer trimestre se llevó a cabo la tercera actividad del plan de trabajo: revisión del documento de PNUD con experiencias internacionales en manejo de conflictos. 
Se avanza en la propuesta de guía de articulación interna denominada "Ruta de acción para diálogos constructivos y diálogos territoriales", como parte de la metodología para la transformación positiva de conflictos.</t>
  </si>
  <si>
    <t>Durante el mes de Septiembre se presentaron un total de 177 actividades.  Del total de estas actividades, 176 actividades fueron finalizadas dentro de los términos establecidos y 1 fue finalizada vencida.  Esto arroja un porcentaje de oportunidad del 99,4% para el mes de Septiembre. En total acumulado a Septiembre se han recibido un total de 1270 solicitudes, de las cuales 1258 han sido respondidas dentro de los términos establecidos y 12 vencidas. Esta gestión arroja una porcentaje de oportunidad del 99,1% acumulado corte Septiembre.
Se debe tener en cuenta que a partir del mes de Agosto de 2020, la meta para este indicador ha sido modificada a 95%.</t>
  </si>
  <si>
    <t>Durante el mes de Septiembre se presentaron un total de 110 actividades.  Del total de estas actividades, 110 actividades fueron finalizadas dentro de los términos establecido, esto arroja un porcentaje de oportunidad del100% para el mes de Septiembre En total acumulado a Septiembre se han recibido un total de 670 solicitudes, de las cuales 667 han sido respondidas dentro de los términos establecidos y 3 vencidas.  Esta gestión arroja una porcentaje de oportunidad del 99,6% acumulado corte Septiembre.
Se debe tener en cuenta que a partir del mes de Agosto de 2020, la meta para este indicador ha sido modificada a 95%.</t>
  </si>
  <si>
    <t>No. De actividades ejecutadas / No. De actividades programadas</t>
  </si>
  <si>
    <t>1. Se formuló una primera línea de base a partir de la revisión de los reportes del e-Kogui de procesos activos y terminados (actualizados al 5  de junio y 1 de julio de 2020). Se depuró la información en función de la entidad pública que identifica la causa general. Se identificó la necesidad de realizar una segunda revisión de la causas generales identificadas por la ANLA. 
E1_Presentación estrat seg
2. Se solicitó a los apoderados de la ANLA presentar un reporte sobre las causas de los procesos indicando si los demandantes imputan responsabilidad a la entidad por acción o por omisión. La información fue recibida el 28 de septiembre 2020. Se encuentra en revisión.
E2_Reporte Apoderados</t>
  </si>
  <si>
    <t>A corte 30 septiembre de 2020 la ANLA debía resolver 72 solicitudes de licenciamiento ambiental;  (41) Nuevas, (31) Modificaciones, las cuales se resolvieron oportunamente</t>
  </si>
  <si>
    <t xml:space="preserve">A corte 30 de septiembre de  2020 se han expedido 269 actos administrativos para resolver las solicitudes de evaluación de licencianto ambiental. El indicador registra bajo porcentaje de avance, lo anterior debido a la reduccion en la radicacion de solicitudes de licenciemiento por motivo de la emergencia presentada por COVID-19. 
Se culminaron las mesas de trabajo con los sectores y la OAP, en las cuales se definieron las metas de acuerdo a la situacion actual de la entidad, solicitud de modificacion que fue radicada ante la OAP. </t>
  </si>
  <si>
    <t>Proyectos licenciados con Indice de Desempeño Ambiental</t>
  </si>
  <si>
    <t>Número de proyectos en seguimiento con aplicación de la metodología del Indice de Desempeño Ambiental</t>
  </si>
  <si>
    <t>Se ha avanzado en 3279,28 Ha de 3150 establecidas como meta producto</t>
  </si>
  <si>
    <t>A corte 30 de septiembre  de 2020, La SSLA ha expedido 1987 actos administrativos</t>
  </si>
  <si>
    <t>566 proyectos con IDA calculado.</t>
  </si>
  <si>
    <t>Sumatoria fase formulación +  fase implementación</t>
  </si>
  <si>
    <t xml:space="preserve">A corte 30 de septiembre se registra un 90% de avance en la meta, la cual corresponde a  18 conceptos técnicos numerados de 20 solicitudes de apoyo en el seguimiento, el detalle de los proyectos que cuenta con concepto numerado de seguimiento se relaciona a continuación: Conceptos técnicos generados: 1-3.LAM0209 (Aeropuerto el Dorado-3), 4.PEA0004 (La Francia), 5-6.LAM2249 (Lisama-2), 7.LAM2233 (Ituango), 8-12.LAM8039-00 (Doña Juana - 5), 13.LAM3308 (La Loma), 14.LAM1094 (Cerrejón), 15.LAM1248 (Matachín), 16. LAM0112 (Urrá), 17. LAM0019 (Rubiales) y 18. LAM2577 (Central hidroeléctrica Tasajera). </t>
  </si>
  <si>
    <t>El porcentaje de cumplimiento reportado corresponde al cumplimiento en su totalidad de la fase de formulación y para la fase de implementación el cumplimiento de 1.200 de 2300 gdbs migradas a base de datos corporativa como subfase 1A de centro de monitoreo.</t>
  </si>
  <si>
    <t>Con corte a 30 se septiembre se cuentan con 17 expedientes que incluyen obligaciones de cambio climático en los instrumentos de manejo y control ambiental: LAM0027, LAV0028-00-2018, LAV0105-00-2014, LAV0069-00-2018, LAM0019, LAV0009-00-2019, LAM2957,LAM6358,LAV0065-00-2018,LAM2957,LAV0033-00-2019,LAM0724,LAM3610,LAM1309,LAM3816,LAM6045,LAV0008-00-2020</t>
  </si>
  <si>
    <t>A corte a 30 de septiembre se han generado 3 procesos de racionalización: el primero asociado al permisos de recolección  de especies para la elaboración de estudioas ambientales REA,  el cual regista al corte un total de 36 de usuarios beneficiados, el segundo corresponde al proceso de implementación del informe de actualización y avance a través de VITAL, para la corriente de llantas de los SRS los cuales reportan 18 titulares de expedientes beneficiados y el tercero el proceso de interoperabilidad a traves de la VUCE que corresponde a 523 usuarios.</t>
  </si>
  <si>
    <t>En el mes de septiembre se generaron comunicados de prensa relacionados con el aplicativo web para apoyar el control y vigilancia de la extración ilícita de minerales, la publicación de la guía de orientación para los planes de devolución de productos de posconsumo de fámacos o medicamentos vencidos, la reprogramación de la visita de evaluación al proyecto de minería de cobre Quebradona y la inauguración del Centro de Orientación. .
Igualmente, se implementaron campañas de comunicación interna relacionadas con el cumpleaños de la ANLA y se dio continuidad a las campañas de reporte de oportunidad .</t>
  </si>
  <si>
    <t xml:space="preserve">En el mes de septiembre se generaron comunicados de prensa y noticias relacionadas con el aplicativo web para apoyar el control y vigilancia de la extración ilícita de minerales, la publicación de la guía de orientación para los planes de devolución de productos de posconsumo de fámacos o medicamentos vencidos, la reprogramación de la visita de evaluación a proyecto de minería de cobre Quebradona y la inauguración del Centro de Orientación. </t>
  </si>
  <si>
    <t>En  septiembre se publicó el video relacionado con el cumpleaños de la ANLA.</t>
  </si>
  <si>
    <t>En septiembre, se implementíó la campaña de comunicación interna relacionada con el cumpleaños de la ANLA y se dio continuidad a la de reporte de oportunidad (que se viene implementado desde agosto).</t>
  </si>
  <si>
    <t>En el mes de  septiembre los canales de comunicación que se emplearon fueron: el correo electrónico para colaboradores de la ANLA, la Ronda, la Intranet, el fondo de escritorio, la cartelera ,ANLA al día, Facebook, Twitter, LinkedIn, YouTube, la página web y correos externos a periodistas de medios de comunicación.</t>
  </si>
  <si>
    <t xml:space="preserve">En septiembre se generaron contenidos relacionados con la campaña de comunicación interma del cumpleaños de la ANLA y el reporte de oportunidad. A su vez, se replicaron contenidos solicitados por la Dirección General, SIPTA, la Subdirección de Mecanismos de Participación Ciudadana Ambiental,  la Subdirección Administrativa y Financiera y sus subgrupos (Gestión Humana, Financiera, salud y seguridad en el trabajo) y la Oficina de Tecnologías de la Información. </t>
  </si>
  <si>
    <t xml:space="preserve">En este mes se generaron contenidos para redes sociales y página web relacionados con el aplicativo web para apoyar el control y vigilancia de la extración ilícita de minerales, la publicación de la guía de orientación para los planes de devolución de productos de posconsumo de fámacos o medicamentos vencidos, la reprogramación de la visita de evaluación al proyecto de minería de cobre Quebradona y la inauguración del Centro de Orientación. </t>
  </si>
  <si>
    <t xml:space="preserve">La Audiencia Pública de Rendición de cuentas del sector ambiente se realizó el 31 de agosto. </t>
  </si>
  <si>
    <t>Indicadores producto</t>
  </si>
  <si>
    <t>Indicadores de Gestión</t>
  </si>
  <si>
    <t>OAP</t>
  </si>
  <si>
    <t>OAJ</t>
  </si>
  <si>
    <t>OCI</t>
  </si>
  <si>
    <t>SAF</t>
  </si>
  <si>
    <t>SMPC</t>
  </si>
  <si>
    <t>SELA</t>
  </si>
  <si>
    <t>SSLA</t>
  </si>
  <si>
    <t>SIPTA</t>
  </si>
  <si>
    <t>PROMEDIO ENTIDAD</t>
  </si>
  <si>
    <t>PORCENTAJE DE AVANCE</t>
  </si>
  <si>
    <t>OTI</t>
  </si>
  <si>
    <t>Publicar para consulta el 100% de los planes e instrumentos elaborados por la entidad previo a su aprobación</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</si>
  <si>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</si>
  <si>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</si>
  <si>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</si>
  <si>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</si>
  <si>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</si>
  <si>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</si>
  <si>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</si>
  <si>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</si>
  <si>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</si>
  <si>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</si>
  <si>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</si>
  <si>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</si>
  <si>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</si>
  <si>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</si>
  <si>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</si>
  <si>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</si>
  <si>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</si>
  <si>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</si>
  <si>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METAS</t>
  </si>
  <si>
    <t>X</t>
  </si>
  <si>
    <t>Durante el mes de SEPTIEMBRE se realizaron 7 actividades de las cuales 7 actividades fueron de cumplimiento al cronograma de actividades que representan el 15.9090909090909%, a continuación, se describen dichas actividades:
ACTIVIDADES CRONOGRAMA
1.	Escuela deportiva virtual para niños de 3 a 6 años – Segunda y Tercera Clase: Actividad deportiva y recreativa donde los servidores y sus hijos compartieron tiempo en familia; se inscribieron 9 servidores con hijos entre los 3 y 6 años, sin embargo, solo asistieron 3.
2.	Clase de cocina de Familia: clase dirigida por un experto donde enseñó a los servidores a preparar tres tipos diferentes de montaditos/tapas españolas, su significado cultural y la(s) bebida(s) con las cuales se podían acompañar; para el desarrollo de esta actividad se envió a la casa de los 85 servidores de la entidad, un kit de contenía los ingredientes necesarios para realizar la clase y una tarjeta de invitación a la misma; de acuerdo con los registros de conexión 59 servidores participaron en esta actividad, de los cuales 53 diligenciaron el formulario de registro de asistencia y evaluación de la actividad, obteniendo como resultado el 95% de impacto. 
3.	Stand up comedy: Presentación del humorista Lokillo, en la cual se abordaron desde la comedia temas relacionados con la adaptación al trabajo remoto desde casa y su impacto en el trabajo en equipo, la organización del tiempo, las reuniones y demás experiencias virtuales que se realizan desde la casa en tiempos de aislamiento social preventivo; de acuerdo con los registros de conexión 278 colaboradores de la ANLA, participaron en esta actividad, de los cuales 217 diligenciaron el formulario de registro de asistencia y evaluación de la actividad, obteniendo como resultado el 92% de impacto. 
4.	Día del Biólogo: El jueves 17 de septiembre, se envió una cybertarjeta donde se conmemora el Día del Biólogo, a 99 colaboradores de la entidad que desempeñan esta profesión.
5.	Webinar Trabajo en equipo y su impacto en el bienestar laboral: Conferencia web dirigida por el conferencista internacional Andrés Ramírez Ordoñez, Magister en Felicidad, creador de la primera cátedra de felicidad en Colombia, autor de los libros La felicidad es un electrocardiograma  y Entre rodaderos y escaleras, consultor de bienestar y felicidad organizacional para América Latina. Esta actividad de bienestar inició con la intervención del Director General, Rodrigo Suárez Castaño, quien dio la bienvenida a todos los participantes, enfatizando en la apuesta de la administración por promover el bienestar y la calidad de vida de los colaboradores de la familia ANLA; quien destacó que en virtud de ofrecer un trabajo digno, se propuso dos grandes objetivos  la ampliación de la planta de personal y  una nueva sede, los cuales se lograron en este año. Por su parte, Andrés Ramírez, invito a los participantes a escuchar su voz interior y cuestionar sus creencias, para abordar el concepto de bienestar, entendiendo que la organización ofrece unas condiciones para promover el bienestar de sus colaboradores pero que este no depende solamente del contexto organizacional, sino que se basa en las  relaciones humanas sanas, en este sentido, el trabajo en equipo exige que a pesar de las diferencias individuales, se pueda encontrar en el otro, un propósito para construir un camino juntos. Resalta la importancia de tejer una red de personas que encuentren lo que UNE. Adicionalmente hablo de las cualidades de un Líder SMILE, quien se debe a su equipo de trabajo, para sacar lo mejor cada uno, dedicando tiempo al dialogo activo y a la construcción de relaciones basados en la confianza y así obtener logro de las metas; de acuerdo con los registro de conexión 133 colaboradores de la ANLA, participaron en esta actividad, de los cuales 97 diligenciaron el formulario de registro de asistencia y evaluación de la actividad, obteniendo como resultado el 91% de impacto. 
6.	Taller para hacer un terrario en casa:  Experiencia orientada por un experto en terrarios, quién enseño a los participantes a elaborar uno en casa, dando a conocer el tipo de plantas empleadas, sus características, cuidados y consejos; enfatizando la importancia del cuidado del medio ambiente y haciendo un reconocimiento al noveno aniversario de creación de la ANLA – “27 de septiembre de 2011”, para el desarrollo de esta actividad se envió a la casa de los 87 servidores de la entidad, un kit de contenía los materiales necesarios para realizar el taller y una tarjeta de invitación al mismo; de los cuales 53 diligenciaron el formulario de registro de asistencia y evaluación de la actividad, obteniendo como resultado el 93% de impacto. 
7.	Día del Ecólogo: El miércoles 30 de septiembre, se envió una cybertarjeta donde  se conmemora el Día del Ecólogo, a  24 colaboradores de la entidad que desempeñan esta profesión.</t>
  </si>
  <si>
    <t>Al mes de Septiembre se ha recaudado $63,942,848,409 correspondiente al 79,45% de la meta  $ 80,479,734,505 esperada para la vigencia 2020.</t>
  </si>
  <si>
    <t>Al mes de Septiembre se ha recaudado por el servicio de  seguimiento $ 53,264,885,297 correspondiente al 76,72% de la meta  $ 69,430,081,393 esperada para la vigencia 2020.</t>
  </si>
  <si>
    <t>A corte 30 de septiembre se definió el indicador y la forma de medición, en el último trimestre del año se realizará el cálculo</t>
  </si>
  <si>
    <t>La evaluación del Sistema de Control Interno en los 82 aspectos que incluye el formato definido por el DAFP arrojó un avance del 80,9%.</t>
  </si>
  <si>
    <t>2020*</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</si>
  <si>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</si>
  <si>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 xml:space="preserve">Líneas estratégicas </t>
  </si>
  <si>
    <t>Porcentaje de avance vigencia 2020</t>
  </si>
  <si>
    <t>Porcentaje de avance general</t>
  </si>
  <si>
    <t xml:space="preserve">AVANCE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</si>
</sst>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 #,##0.00_);_(&quot;$&quot;\ * \(#,##0.00\);_(&quot;$&quot;\ * &quot;-&quot;??_);_(@_)"/>
    <numFmt numFmtId="169" formatCode="_(&quot;$&quot;\ * #,##0_);_(&quot;$&quot;\ * \(#,##0\);_(&quot;$&quot;\ * &quot;-&quot;??_);_(@_)"/>
    <numFmt numFmtId="170" formatCode="0.0%"/>
    <numFmt numFmtId="171" formatCode="0.000%"/>
    <numFmt numFmtId="172" formatCode="_-&quot;$&quot;\ * #,##0_-;\-&quot;$&quot;\ * #,##0_-;_-&quot;$&quot;\ * &quot;-&quot;??_-;_-@_-"/>
    <numFmt numFmtId="173"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12"/>
      <color theme="1"/>
      <name val="Arial Narrow"/>
      <family val="2"/>
    </font>
    <font>
      <sz val="9"/>
      <name val="Calibri"/>
      <family val="2"/>
      <scheme val="minor"/>
    </font>
    <font>
      <b/>
      <sz val="12"/>
      <color theme="1"/>
      <name val="Arial Narrow"/>
      <family val="2"/>
    </font>
    <font>
      <sz val="10"/>
      <color theme="1"/>
      <name val="Calibri"/>
      <family val="2"/>
      <scheme val="minor"/>
    </font>
    <font>
      <sz val="10"/>
      <name val="Calibri"/>
      <family val="2"/>
      <scheme val="minor"/>
    </font>
    <font>
      <b/>
      <sz val="16"/>
      <color theme="1"/>
      <name val="Calibri"/>
      <family val="2"/>
      <scheme val="minor"/>
    </font>
    <font>
      <sz val="9"/>
      <color rgb="FFFF0000"/>
      <name val="Calibri"/>
      <family val="2"/>
      <scheme val="minor"/>
    </font>
    <font>
      <b/>
      <sz val="14"/>
      <color theme="1"/>
      <name val="Calibri"/>
      <family val="2"/>
      <scheme val="minor"/>
    </font>
    <font>
      <sz val="9"/>
      <color rgb="FF00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E2EFDA"/>
        <bgColor rgb="FF000000"/>
      </patternFill>
    </fill>
    <fill>
      <patternFill patternType="solid">
        <fgColor rgb="FF375623"/>
        <bgColor rgb="FF000000"/>
      </patternFill>
    </fill>
    <fill>
      <patternFill patternType="solid">
        <fgColor rgb="FFFFFFFF"/>
        <bgColor rgb="FF000000"/>
      </patternFill>
    </fill>
    <fill>
      <patternFill patternType="solid">
        <fgColor theme="0"/>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indexed="64"/>
      </right>
      <top style="thin">
        <color theme="2"/>
      </top>
      <bottom style="thin">
        <color theme="2"/>
      </bottom>
      <diagonal/>
    </border>
    <border>
      <left style="thin">
        <color indexed="64"/>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39997558519241921"/>
      </right>
      <top style="thin">
        <color theme="9" tint="0.3999755851924192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39997558519241921"/>
      </right>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tint="0.79998168889431442"/>
      </left>
      <right style="thin">
        <color theme="9" tint="0.79998168889431442"/>
      </right>
      <top style="thin">
        <color theme="9" tint="0.79998168889431442"/>
      </top>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tint="0.79998168889431442"/>
      </left>
      <right style="thin">
        <color theme="9" tint="0.79998168889431442"/>
      </right>
      <top/>
      <bottom/>
      <diagonal/>
    </border>
    <border>
      <left/>
      <right style="thin">
        <color indexed="64"/>
      </right>
      <top style="thin">
        <color indexed="64"/>
      </top>
      <bottom style="thin">
        <color indexed="64"/>
      </bottom>
      <diagonal/>
    </border>
    <border>
      <left/>
      <right/>
      <top style="thin">
        <color theme="9" tint="0.79998168889431442"/>
      </top>
      <bottom/>
      <diagonal/>
    </border>
    <border>
      <left/>
      <right/>
      <top/>
      <bottom style="thin">
        <color theme="9"/>
      </bottom>
      <diagonal/>
    </border>
    <border>
      <left style="thin">
        <color theme="9"/>
      </left>
      <right/>
      <top style="thin">
        <color theme="9"/>
      </top>
      <bottom/>
      <diagonal/>
    </border>
    <border>
      <left style="thin">
        <color theme="9"/>
      </left>
      <right style="thin">
        <color theme="9"/>
      </right>
      <top style="thin">
        <color theme="2"/>
      </top>
      <bottom/>
      <diagonal/>
    </border>
    <border>
      <left/>
      <right style="thin">
        <color theme="9"/>
      </right>
      <top style="thin">
        <color theme="2"/>
      </top>
      <bottom/>
      <diagonal/>
    </border>
    <border>
      <left/>
      <right style="thin">
        <color theme="9"/>
      </right>
      <top/>
      <bottom/>
      <diagonal/>
    </border>
    <border>
      <left/>
      <right/>
      <top style="thin">
        <color theme="9"/>
      </top>
      <bottom/>
      <diagonal/>
    </border>
    <border>
      <left style="thin">
        <color theme="9"/>
      </left>
      <right style="thin">
        <color theme="9" tint="0.39997558519241921"/>
      </right>
      <top style="thin">
        <color theme="2"/>
      </top>
      <bottom/>
      <diagonal/>
    </border>
    <border>
      <left/>
      <right/>
      <top/>
      <bottom style="thin">
        <color theme="9" tint="0.79998168889431442"/>
      </bottom>
      <diagonal/>
    </border>
    <border>
      <left/>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style="thin">
        <color theme="9"/>
      </left>
      <right/>
      <top style="thin">
        <color theme="9"/>
      </top>
      <bottom style="thin">
        <color theme="9"/>
      </bottom>
      <diagonal/>
    </border>
    <border>
      <left style="thin">
        <color indexed="64"/>
      </left>
      <right/>
      <top style="thin">
        <color theme="2"/>
      </top>
      <bottom/>
      <diagonal/>
    </border>
    <border>
      <left style="thin">
        <color indexed="64"/>
      </left>
      <right/>
      <top/>
      <bottom/>
      <diagonal/>
    </border>
    <border>
      <left style="thin">
        <color indexed="64"/>
      </left>
      <right/>
      <top/>
      <bottom style="thin">
        <color theme="9"/>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9" tint="0.79998168889431442"/>
      </left>
      <right style="thin">
        <color theme="9" tint="0.79998168889431442"/>
      </right>
      <top/>
      <bottom style="thin">
        <color theme="9" tint="0.79998168889431442"/>
      </bottom>
      <diagonal/>
    </border>
    <border>
      <left style="thin">
        <color rgb="FFE7E6E6"/>
      </left>
      <right style="thin">
        <color rgb="FFE7E6E6"/>
      </right>
      <top/>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style="thin">
        <color indexed="64"/>
      </left>
      <right/>
      <top style="thin">
        <color indexed="64"/>
      </top>
      <bottom style="thin">
        <color indexed="64"/>
      </bottom>
      <diagonal/>
    </border>
    <border>
      <left style="thin">
        <color auto="1"/>
      </left>
      <right style="dotted">
        <color auto="1"/>
      </right>
      <top style="thin">
        <color indexed="64"/>
      </top>
      <bottom style="thin">
        <color indexed="64"/>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diagonal/>
    </border>
    <border>
      <left/>
      <right style="thin">
        <color indexed="64"/>
      </right>
      <top style="dotted">
        <color auto="1"/>
      </top>
      <bottom/>
      <diagonal/>
    </border>
    <border>
      <left/>
      <right/>
      <top/>
      <bottom style="thin">
        <color indexed="64"/>
      </bottom>
      <diagonal/>
    </border>
    <border>
      <left style="thin">
        <color indexed="64"/>
      </left>
      <right/>
      <top/>
      <bottom style="thin">
        <color indexed="64"/>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style="thin">
        <color indexed="64"/>
      </bottom>
      <diagonal/>
    </border>
  </borders>
  <cellStyleXfs count="9">
    <xf numFmtId="0" fontId="0" fillId="0" borderId="0"/>
    <xf numFmtId="165"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341">
    <xf numFmtId="0" fontId="0" fillId="0" borderId="0" xfId="0"/>
    <xf numFmtId="0" fontId="4" fillId="2" borderId="0" xfId="0" applyFont="1" applyFill="1" applyAlignment="1">
      <alignment horizontal="center" vertical="center"/>
    </xf>
    <xf numFmtId="0" fontId="4" fillId="7" borderId="18" xfId="0" applyFont="1" applyFill="1" applyBorder="1" applyAlignment="1">
      <alignment horizontal="center" vertical="center" wrapText="1"/>
    </xf>
    <xf numFmtId="9" fontId="4" fillId="7" borderId="18" xfId="4" applyFont="1" applyFill="1" applyBorder="1" applyAlignment="1">
      <alignment horizontal="center" vertical="center" wrapText="1"/>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6" borderId="21" xfId="0" applyFont="1" applyFill="1" applyBorder="1" applyAlignment="1">
      <alignment vertical="center" wrapText="1"/>
    </xf>
    <xf numFmtId="0" fontId="4" fillId="7" borderId="21"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7" borderId="15"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9" fillId="7" borderId="1" xfId="0" applyFont="1" applyFill="1" applyBorder="1" applyAlignment="1">
      <alignment vertical="center" wrapText="1"/>
    </xf>
    <xf numFmtId="0" fontId="0" fillId="0" borderId="1" xfId="0" applyBorder="1"/>
    <xf numFmtId="0" fontId="9" fillId="6" borderId="1" xfId="0" applyFont="1" applyFill="1" applyBorder="1" applyAlignment="1">
      <alignment vertical="center" wrapText="1"/>
    </xf>
    <xf numFmtId="10" fontId="0" fillId="0" borderId="0" xfId="0" applyNumberFormat="1"/>
    <xf numFmtId="165" fontId="9" fillId="7" borderId="1" xfId="1" applyFont="1" applyFill="1" applyBorder="1" applyAlignment="1">
      <alignment vertical="center" wrapText="1"/>
    </xf>
    <xf numFmtId="167" fontId="9" fillId="7" borderId="1" xfId="6" applyFont="1" applyFill="1" applyBorder="1" applyAlignment="1">
      <alignment vertical="center" wrapText="1"/>
    </xf>
    <xf numFmtId="3" fontId="0" fillId="0" borderId="0" xfId="0" applyNumberFormat="1"/>
    <xf numFmtId="170" fontId="0" fillId="0" borderId="0" xfId="0" applyNumberFormat="1"/>
    <xf numFmtId="171"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7" fontId="0" fillId="0" borderId="0" xfId="6" applyFont="1" applyAlignment="1">
      <alignment wrapText="1"/>
    </xf>
    <xf numFmtId="0" fontId="9" fillId="0" borderId="0" xfId="0" applyFont="1" applyAlignment="1">
      <alignment horizontal="center" vertical="center" wrapText="1"/>
    </xf>
    <xf numFmtId="164" fontId="9" fillId="7" borderId="0" xfId="3" applyFont="1" applyFill="1" applyAlignment="1">
      <alignment horizontal="center" vertical="center" wrapText="1"/>
    </xf>
    <xf numFmtId="0" fontId="4" fillId="6" borderId="21" xfId="0" applyFont="1" applyFill="1" applyBorder="1" applyAlignment="1">
      <alignment horizontal="center" vertical="center" wrapText="1"/>
    </xf>
    <xf numFmtId="0" fontId="4" fillId="6" borderId="21" xfId="0" applyFont="1" applyFill="1" applyBorder="1" applyAlignment="1">
      <alignment horizontal="center" vertical="center"/>
    </xf>
    <xf numFmtId="0" fontId="4" fillId="7" borderId="21" xfId="0" applyFont="1" applyFill="1" applyBorder="1" applyAlignment="1">
      <alignment horizontal="center" vertical="center" wrapText="1"/>
    </xf>
    <xf numFmtId="9" fontId="4" fillId="7" borderId="21" xfId="4" applyFont="1" applyFill="1" applyBorder="1" applyAlignment="1">
      <alignment horizontal="center" vertical="center" wrapText="1"/>
    </xf>
    <xf numFmtId="9" fontId="4" fillId="6" borderId="21" xfId="4" applyFont="1" applyFill="1" applyBorder="1" applyAlignment="1">
      <alignment horizontal="center" vertical="center" wrapText="1"/>
    </xf>
    <xf numFmtId="9" fontId="4" fillId="6" borderId="21" xfId="4" applyFont="1" applyFill="1" applyBorder="1" applyAlignment="1">
      <alignment horizontal="center" vertical="center"/>
    </xf>
    <xf numFmtId="0" fontId="2" fillId="2" borderId="0" xfId="0" applyFont="1" applyFill="1" applyAlignment="1">
      <alignment horizontal="center" vertical="center" wrapText="1"/>
    </xf>
    <xf numFmtId="0" fontId="9" fillId="2" borderId="0" xfId="0" applyFont="1" applyFill="1" applyAlignment="1">
      <alignment horizontal="center" vertical="center" wrapText="1"/>
    </xf>
    <xf numFmtId="0" fontId="0" fillId="2" borderId="0" xfId="0" applyFill="1" applyAlignment="1">
      <alignment wrapText="1"/>
    </xf>
    <xf numFmtId="167" fontId="0" fillId="2" borderId="0" xfId="6" applyFont="1" applyFill="1" applyAlignment="1">
      <alignment wrapText="1"/>
    </xf>
    <xf numFmtId="1" fontId="4" fillId="7" borderId="21" xfId="4"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xf numFmtId="1" fontId="4" fillId="6" borderId="21" xfId="4" applyNumberFormat="1" applyFont="1" applyFill="1" applyBorder="1" applyAlignment="1">
      <alignment horizontal="center" vertical="center" wrapText="1"/>
    </xf>
    <xf numFmtId="0" fontId="4" fillId="6" borderId="21" xfId="0" applyFont="1" applyFill="1" applyBorder="1" applyAlignment="1">
      <alignment horizontal="center" vertical="center" wrapText="1"/>
    </xf>
    <xf numFmtId="9" fontId="4" fillId="6" borderId="21" xfId="4"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7" borderId="21" xfId="0" applyFont="1" applyFill="1" applyBorder="1" applyAlignment="1">
      <alignment horizontal="center" vertical="center" wrapText="1"/>
    </xf>
    <xf numFmtId="0" fontId="0" fillId="0" borderId="32" xfId="0" applyBorder="1"/>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7" borderId="21" xfId="0" applyFont="1" applyFill="1" applyBorder="1" applyAlignment="1">
      <alignment horizontal="center" vertical="center" wrapText="1"/>
    </xf>
    <xf numFmtId="9" fontId="4" fillId="7" borderId="21" xfId="4" applyFont="1" applyFill="1" applyBorder="1" applyAlignment="1">
      <alignment horizontal="center" vertical="center" wrapText="1"/>
    </xf>
    <xf numFmtId="9" fontId="4" fillId="6" borderId="21" xfId="4" applyFont="1" applyFill="1" applyBorder="1" applyAlignment="1">
      <alignment horizontal="center" vertical="center" wrapText="1"/>
    </xf>
    <xf numFmtId="0" fontId="4" fillId="6" borderId="21" xfId="0" applyFont="1" applyFill="1" applyBorder="1" applyAlignment="1">
      <alignment horizontal="center" vertical="center"/>
    </xf>
    <xf numFmtId="9" fontId="4" fillId="6" borderId="21" xfId="4" applyFont="1" applyFill="1" applyBorder="1" applyAlignment="1">
      <alignment horizontal="center" vertical="center"/>
    </xf>
    <xf numFmtId="0" fontId="4" fillId="7" borderId="30" xfId="0" applyFont="1" applyFill="1" applyBorder="1" applyAlignment="1">
      <alignment horizontal="center" vertical="center" wrapText="1"/>
    </xf>
    <xf numFmtId="14"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1" fontId="4" fillId="8" borderId="21" xfId="4" applyNumberFormat="1" applyFont="1" applyFill="1" applyBorder="1" applyAlignment="1">
      <alignment horizontal="center" vertical="center"/>
    </xf>
    <xf numFmtId="0" fontId="4" fillId="8" borderId="29" xfId="0" applyFont="1" applyFill="1" applyBorder="1" applyAlignment="1">
      <alignment horizontal="center" vertical="center" wrapText="1"/>
    </xf>
    <xf numFmtId="9" fontId="4" fillId="8" borderId="21" xfId="4"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6" borderId="21" xfId="0" applyFont="1" applyFill="1" applyBorder="1" applyAlignment="1">
      <alignment horizontal="center" vertical="center" wrapText="1"/>
    </xf>
    <xf numFmtId="9" fontId="4" fillId="6" borderId="21" xfId="4"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21" xfId="0"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1" xfId="0" applyFont="1" applyFill="1" applyBorder="1" applyAlignment="1">
      <alignment horizontal="center" vertical="center" wrapText="1"/>
    </xf>
    <xf numFmtId="9" fontId="4" fillId="9" borderId="21" xfId="4" applyFont="1" applyFill="1" applyBorder="1" applyAlignment="1">
      <alignment horizontal="center" vertical="center" wrapText="1"/>
    </xf>
    <xf numFmtId="167" fontId="9" fillId="7" borderId="40" xfId="6" applyFont="1" applyFill="1" applyBorder="1" applyAlignment="1">
      <alignment vertical="center" wrapText="1"/>
    </xf>
    <xf numFmtId="172" fontId="4" fillId="9" borderId="21" xfId="5" applyNumberFormat="1" applyFont="1" applyFill="1" applyBorder="1" applyAlignment="1">
      <alignment horizontal="center" vertical="center" wrapText="1"/>
    </xf>
    <xf numFmtId="9" fontId="4" fillId="6" borderId="0" xfId="4" applyFont="1" applyFill="1" applyBorder="1" applyAlignment="1">
      <alignment horizontal="center" vertical="center" wrapText="1"/>
    </xf>
    <xf numFmtId="0" fontId="4" fillId="6" borderId="0" xfId="0" applyFont="1" applyFill="1" applyBorder="1" applyAlignment="1">
      <alignment vertical="center" wrapText="1"/>
    </xf>
    <xf numFmtId="173" fontId="4" fillId="7" borderId="28" xfId="4" applyNumberFormat="1" applyFont="1" applyFill="1" applyBorder="1" applyAlignment="1">
      <alignment vertical="center" wrapText="1"/>
    </xf>
    <xf numFmtId="173" fontId="4" fillId="7" borderId="29" xfId="4" applyNumberFormat="1" applyFont="1" applyFill="1" applyBorder="1" applyAlignment="1">
      <alignment vertical="center" wrapText="1"/>
    </xf>
    <xf numFmtId="169" fontId="4" fillId="7" borderId="28" xfId="2" applyNumberFormat="1" applyFont="1" applyFill="1" applyBorder="1" applyAlignment="1">
      <alignment vertical="center" wrapText="1"/>
    </xf>
    <xf numFmtId="9" fontId="4" fillId="9" borderId="21" xfId="4" applyFont="1" applyFill="1" applyBorder="1" applyAlignment="1">
      <alignment horizontal="center" vertical="center"/>
    </xf>
    <xf numFmtId="0" fontId="4" fillId="7"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9" borderId="17" xfId="0" applyFont="1" applyFill="1" applyBorder="1" applyAlignment="1">
      <alignment vertical="center" wrapText="1"/>
    </xf>
    <xf numFmtId="9" fontId="4" fillId="6" borderId="17" xfId="0" applyNumberFormat="1" applyFont="1" applyFill="1" applyBorder="1" applyAlignment="1">
      <alignment horizontal="center" vertical="center" wrapText="1"/>
    </xf>
    <xf numFmtId="169" fontId="4" fillId="7" borderId="28" xfId="2" applyNumberFormat="1" applyFont="1" applyFill="1" applyBorder="1" applyAlignment="1">
      <alignment horizontal="center" vertical="center" wrapText="1"/>
    </xf>
    <xf numFmtId="0" fontId="0" fillId="0" borderId="0" xfId="0" applyFont="1"/>
    <xf numFmtId="0" fontId="4" fillId="7" borderId="39" xfId="0" applyFont="1" applyFill="1" applyBorder="1" applyAlignment="1">
      <alignment vertical="center" wrapText="1"/>
    </xf>
    <xf numFmtId="0" fontId="4" fillId="7" borderId="0" xfId="0" applyFont="1" applyFill="1" applyAlignment="1">
      <alignment horizontal="center" vertical="center" wrapText="1"/>
    </xf>
    <xf numFmtId="0" fontId="2" fillId="5" borderId="1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9" fillId="6" borderId="0" xfId="0" applyFont="1" applyFill="1" applyAlignment="1">
      <alignment horizontal="center" vertical="center" wrapText="1"/>
    </xf>
    <xf numFmtId="0" fontId="4" fillId="7" borderId="16" xfId="0" applyFont="1" applyFill="1" applyBorder="1" applyAlignment="1">
      <alignment horizontal="center" vertical="center" wrapText="1"/>
    </xf>
    <xf numFmtId="165" fontId="9" fillId="7" borderId="1" xfId="1" applyFont="1" applyFill="1" applyBorder="1" applyAlignment="1">
      <alignment horizontal="center" vertical="center" wrapText="1"/>
    </xf>
    <xf numFmtId="0" fontId="9" fillId="7" borderId="1"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43" xfId="0" applyFont="1" applyFill="1" applyBorder="1" applyAlignment="1">
      <alignment vertical="center" wrapText="1"/>
    </xf>
    <xf numFmtId="0" fontId="4" fillId="7" borderId="16" xfId="0" applyFont="1" applyFill="1" applyBorder="1" applyAlignment="1">
      <alignment vertical="center" wrapText="1"/>
    </xf>
    <xf numFmtId="9" fontId="4" fillId="7" borderId="5" xfId="4"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left" vertical="center"/>
    </xf>
    <xf numFmtId="0" fontId="4" fillId="6" borderId="28" xfId="0" applyFont="1" applyFill="1" applyBorder="1" applyAlignment="1">
      <alignment horizontal="center" vertical="center" wrapText="1"/>
    </xf>
    <xf numFmtId="0" fontId="4" fillId="7" borderId="28" xfId="0" applyFont="1" applyFill="1" applyBorder="1" applyAlignment="1">
      <alignment horizontal="center" vertical="center" wrapText="1"/>
    </xf>
    <xf numFmtId="9" fontId="7" fillId="7" borderId="21" xfId="0" applyNumberFormat="1" applyFont="1" applyFill="1" applyBorder="1" applyAlignment="1">
      <alignment horizontal="center" vertical="center" wrapText="1"/>
    </xf>
    <xf numFmtId="9" fontId="7" fillId="6" borderId="21" xfId="0" applyNumberFormat="1" applyFont="1" applyFill="1" applyBorder="1" applyAlignment="1">
      <alignment horizontal="center" vertical="center" wrapText="1"/>
    </xf>
    <xf numFmtId="0" fontId="9" fillId="8" borderId="0" xfId="0" applyFont="1" applyFill="1" applyAlignment="1">
      <alignment horizontal="center" vertical="center" wrapText="1"/>
    </xf>
    <xf numFmtId="9" fontId="9" fillId="8" borderId="0" xfId="0" applyNumberFormat="1" applyFont="1" applyFill="1" applyAlignment="1">
      <alignment horizontal="center" vertical="center" wrapText="1"/>
    </xf>
    <xf numFmtId="0" fontId="0" fillId="8" borderId="0" xfId="0" applyFill="1" applyAlignment="1">
      <alignment wrapText="1"/>
    </xf>
    <xf numFmtId="0" fontId="4" fillId="7" borderId="34" xfId="0" applyFont="1" applyFill="1" applyBorder="1" applyAlignment="1">
      <alignment horizontal="center" vertical="center" wrapText="1"/>
    </xf>
    <xf numFmtId="0" fontId="4" fillId="6" borderId="21" xfId="0" applyFont="1" applyFill="1" applyBorder="1" applyAlignment="1">
      <alignment horizontal="center" vertical="center" wrapText="1"/>
    </xf>
    <xf numFmtId="9" fontId="4" fillId="6" borderId="21" xfId="4"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7" borderId="21" xfId="0" applyFont="1" applyFill="1" applyBorder="1" applyAlignment="1">
      <alignment horizontal="center" vertical="center" wrapText="1"/>
    </xf>
    <xf numFmtId="9" fontId="7" fillId="6" borderId="21" xfId="4" applyFont="1" applyFill="1" applyBorder="1" applyAlignment="1">
      <alignment horizontal="center" vertical="center" wrapText="1"/>
    </xf>
    <xf numFmtId="9" fontId="11" fillId="2" borderId="49" xfId="0" applyNumberFormat="1" applyFont="1" applyFill="1" applyBorder="1" applyAlignment="1">
      <alignment horizontal="center" vertical="center"/>
    </xf>
    <xf numFmtId="0" fontId="11" fillId="10" borderId="48" xfId="0" applyFont="1" applyFill="1" applyBorder="1" applyAlignment="1">
      <alignment horizontal="center" vertical="center" wrapText="1"/>
    </xf>
    <xf numFmtId="170" fontId="4" fillId="7" borderId="21" xfId="4"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6" borderId="28" xfId="0" applyNumberFormat="1"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15" xfId="0" applyFont="1" applyFill="1" applyBorder="1" applyAlignment="1">
      <alignment horizontal="left" vertical="center" wrapText="1"/>
    </xf>
    <xf numFmtId="0" fontId="12" fillId="8" borderId="0" xfId="0" applyFont="1" applyFill="1" applyAlignment="1">
      <alignment horizontal="left" vertical="center"/>
    </xf>
    <xf numFmtId="9" fontId="12" fillId="8" borderId="21" xfId="4" applyFont="1" applyFill="1" applyBorder="1" applyAlignment="1">
      <alignment horizontal="center" vertical="center" wrapText="1"/>
    </xf>
    <xf numFmtId="9" fontId="4" fillId="6" borderId="21" xfId="4"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7" borderId="21" xfId="0" applyFont="1" applyFill="1" applyBorder="1" applyAlignment="1">
      <alignment horizontal="center" vertical="center" wrapText="1"/>
    </xf>
    <xf numFmtId="9" fontId="4" fillId="7" borderId="28" xfId="4" applyFont="1" applyFill="1" applyBorder="1" applyAlignment="1">
      <alignment horizontal="center" vertical="center" wrapText="1"/>
    </xf>
    <xf numFmtId="9" fontId="4" fillId="7" borderId="29" xfId="4" applyFont="1" applyFill="1" applyBorder="1" applyAlignment="1">
      <alignment horizontal="center" vertical="center" wrapText="1"/>
    </xf>
    <xf numFmtId="9" fontId="4" fillId="6" borderId="21" xfId="0" applyNumberFormat="1" applyFont="1" applyFill="1" applyBorder="1" applyAlignment="1">
      <alignment horizontal="center" vertical="center" wrapText="1"/>
    </xf>
    <xf numFmtId="0" fontId="9" fillId="7" borderId="0" xfId="0" applyFont="1" applyFill="1" applyAlignment="1">
      <alignment horizontal="center" vertical="center" wrapText="1"/>
    </xf>
    <xf numFmtId="0" fontId="7" fillId="7" borderId="28" xfId="0" applyFont="1" applyFill="1" applyBorder="1" applyAlignment="1">
      <alignment horizontal="center" vertical="center" wrapText="1"/>
    </xf>
    <xf numFmtId="0" fontId="4" fillId="7" borderId="21" xfId="1" applyNumberFormat="1" applyFont="1" applyFill="1" applyBorder="1" applyAlignment="1">
      <alignment horizontal="center" vertical="center" wrapText="1"/>
    </xf>
    <xf numFmtId="0" fontId="4" fillId="6" borderId="21" xfId="4" applyNumberFormat="1" applyFont="1" applyFill="1" applyBorder="1" applyAlignment="1">
      <alignment horizontal="center" vertical="center" wrapText="1"/>
    </xf>
    <xf numFmtId="9" fontId="4" fillId="6" borderId="17" xfId="4" applyFont="1" applyFill="1" applyBorder="1" applyAlignment="1">
      <alignment horizontal="center" vertical="center" wrapText="1"/>
    </xf>
    <xf numFmtId="0" fontId="13" fillId="10" borderId="48" xfId="0" applyFont="1" applyFill="1" applyBorder="1" applyAlignment="1">
      <alignment horizontal="center" vertical="center" wrapText="1"/>
    </xf>
    <xf numFmtId="9" fontId="7" fillId="7" borderId="28" xfId="4" applyFont="1" applyFill="1" applyBorder="1" applyAlignment="1">
      <alignment horizontal="center" vertical="center" wrapText="1"/>
    </xf>
    <xf numFmtId="9" fontId="7" fillId="7" borderId="21" xfId="4" applyFont="1" applyFill="1" applyBorder="1" applyAlignment="1">
      <alignment horizontal="center" vertical="center" wrapText="1"/>
    </xf>
    <xf numFmtId="170" fontId="7" fillId="6" borderId="21" xfId="4" applyNumberFormat="1" applyFont="1" applyFill="1" applyBorder="1" applyAlignment="1">
      <alignment horizontal="center" vertical="center" wrapText="1"/>
    </xf>
    <xf numFmtId="9" fontId="4" fillId="7" borderId="16" xfId="0" applyNumberFormat="1" applyFont="1" applyFill="1" applyBorder="1" applyAlignment="1">
      <alignment vertical="center" wrapText="1"/>
    </xf>
    <xf numFmtId="9" fontId="4" fillId="7" borderId="50" xfId="4" applyFont="1" applyFill="1" applyBorder="1" applyAlignment="1">
      <alignment horizontal="center" vertical="center" wrapText="1"/>
    </xf>
    <xf numFmtId="0" fontId="4" fillId="7" borderId="50" xfId="0" applyFont="1" applyFill="1" applyBorder="1" applyAlignment="1">
      <alignment horizontal="center" vertical="center" wrapText="1"/>
    </xf>
    <xf numFmtId="0" fontId="0" fillId="0" borderId="0" xfId="0"/>
    <xf numFmtId="0" fontId="10" fillId="7" borderId="1" xfId="0" applyFont="1" applyFill="1" applyBorder="1" applyAlignment="1">
      <alignment vertical="center" wrapText="1"/>
    </xf>
    <xf numFmtId="0" fontId="10" fillId="6" borderId="1" xfId="0" applyFont="1" applyFill="1" applyBorder="1" applyAlignment="1">
      <alignment vertical="center" wrapText="1"/>
    </xf>
    <xf numFmtId="165" fontId="10" fillId="6" borderId="1" xfId="1" applyFont="1" applyFill="1" applyBorder="1" applyAlignment="1">
      <alignment horizontal="center" vertical="center" wrapText="1"/>
    </xf>
    <xf numFmtId="164" fontId="9" fillId="7" borderId="0" xfId="3" applyFont="1" applyFill="1" applyAlignment="1">
      <alignment horizontal="center" vertical="center" wrapText="1"/>
    </xf>
    <xf numFmtId="0" fontId="4" fillId="6" borderId="21" xfId="0" applyFont="1" applyFill="1" applyBorder="1" applyAlignment="1">
      <alignment horizontal="center" vertical="center" wrapText="1"/>
    </xf>
    <xf numFmtId="0" fontId="4" fillId="7" borderId="21" xfId="0" applyFont="1" applyFill="1" applyBorder="1" applyAlignment="1">
      <alignment horizontal="center" vertical="center" wrapText="1"/>
    </xf>
    <xf numFmtId="9" fontId="4" fillId="7" borderId="21" xfId="4" applyFont="1" applyFill="1" applyBorder="1" applyAlignment="1">
      <alignment horizontal="center" vertical="center" wrapText="1"/>
    </xf>
    <xf numFmtId="9" fontId="4" fillId="6" borderId="21" xfId="4" applyFont="1" applyFill="1" applyBorder="1" applyAlignment="1">
      <alignment horizontal="center" vertical="center" wrapText="1"/>
    </xf>
    <xf numFmtId="1" fontId="4" fillId="7" borderId="21" xfId="4" applyNumberFormat="1" applyFont="1" applyFill="1" applyBorder="1" applyAlignment="1">
      <alignment horizontal="center" vertical="center" wrapText="1"/>
    </xf>
    <xf numFmtId="0" fontId="0" fillId="2" borderId="0" xfId="0" applyFill="1"/>
    <xf numFmtId="9" fontId="10"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1" xfId="0" applyFont="1" applyFill="1" applyBorder="1" applyAlignment="1">
      <alignment horizontal="center" vertical="center" wrapText="1"/>
    </xf>
    <xf numFmtId="9" fontId="4" fillId="9" borderId="21" xfId="4" applyFont="1" applyFill="1" applyBorder="1" applyAlignment="1">
      <alignment horizontal="center" vertical="center" wrapText="1"/>
    </xf>
    <xf numFmtId="0" fontId="4" fillId="7" borderId="16" xfId="0" applyFont="1" applyFill="1" applyBorder="1" applyAlignment="1">
      <alignment horizontal="center" vertical="center" wrapText="1"/>
    </xf>
    <xf numFmtId="165" fontId="9" fillId="7" borderId="1" xfId="1" applyFont="1" applyFill="1" applyBorder="1" applyAlignment="1">
      <alignment horizontal="center" vertical="center" wrapText="1"/>
    </xf>
    <xf numFmtId="0" fontId="7" fillId="7" borderId="21"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21" xfId="0" applyFont="1" applyFill="1" applyBorder="1" applyAlignment="1">
      <alignment horizontal="justify" vertical="center" wrapText="1"/>
    </xf>
    <xf numFmtId="9" fontId="4" fillId="6" borderId="43" xfId="0" applyNumberFormat="1" applyFont="1" applyFill="1" applyBorder="1" applyAlignment="1">
      <alignment horizontal="center" vertical="center" wrapText="1"/>
    </xf>
    <xf numFmtId="10" fontId="4" fillId="6" borderId="44" xfId="0" applyNumberFormat="1" applyFont="1" applyFill="1" applyBorder="1" applyAlignment="1">
      <alignment horizontal="center" vertical="center" wrapText="1"/>
    </xf>
    <xf numFmtId="0" fontId="14" fillId="11" borderId="51" xfId="0" applyFont="1" applyFill="1" applyBorder="1" applyAlignment="1">
      <alignment horizontal="center" vertical="center" wrapText="1"/>
    </xf>
    <xf numFmtId="9" fontId="14" fillId="11" borderId="51" xfId="0" applyNumberFormat="1" applyFont="1" applyFill="1" applyBorder="1" applyAlignment="1">
      <alignment horizontal="center" vertical="center" wrapText="1"/>
    </xf>
    <xf numFmtId="0" fontId="14" fillId="12" borderId="52" xfId="0" applyFont="1" applyFill="1" applyBorder="1" applyAlignment="1">
      <alignment horizontal="center" vertical="center" wrapText="1"/>
    </xf>
    <xf numFmtId="9" fontId="14" fillId="12" borderId="52" xfId="0" applyNumberFormat="1" applyFont="1" applyFill="1" applyBorder="1" applyAlignment="1">
      <alignment horizontal="center" vertical="center" wrapText="1"/>
    </xf>
    <xf numFmtId="0" fontId="14" fillId="12" borderId="53" xfId="0" applyFont="1" applyFill="1" applyBorder="1" applyAlignment="1">
      <alignment horizontal="center" vertical="center" wrapText="1"/>
    </xf>
    <xf numFmtId="10" fontId="14" fillId="12" borderId="52"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9" fontId="10" fillId="7" borderId="1" xfId="4" applyFont="1" applyFill="1" applyBorder="1" applyAlignment="1">
      <alignment horizontal="center" vertical="center" wrapText="1"/>
    </xf>
    <xf numFmtId="9" fontId="9" fillId="7" borderId="1" xfId="4" applyFont="1" applyFill="1" applyBorder="1" applyAlignment="1">
      <alignment horizontal="center" vertical="center" wrapText="1"/>
    </xf>
    <xf numFmtId="9" fontId="10" fillId="6" borderId="1" xfId="4" applyFont="1" applyFill="1" applyBorder="1" applyAlignment="1">
      <alignment horizontal="center" vertical="center" wrapText="1"/>
    </xf>
    <xf numFmtId="0" fontId="9" fillId="6" borderId="1" xfId="0" applyFont="1" applyFill="1" applyBorder="1" applyAlignment="1">
      <alignment horizontal="left" vertical="center" wrapText="1"/>
    </xf>
    <xf numFmtId="9" fontId="9" fillId="6" borderId="1" xfId="4" applyFont="1" applyFill="1" applyBorder="1" applyAlignment="1">
      <alignment horizontal="left" vertical="center" wrapText="1"/>
    </xf>
    <xf numFmtId="0" fontId="0" fillId="0" borderId="0" xfId="0" applyAlignment="1">
      <alignment horizontal="left"/>
    </xf>
    <xf numFmtId="0" fontId="0" fillId="2" borderId="0" xfId="0" applyFill="1" applyAlignment="1">
      <alignment horizontal="left"/>
    </xf>
    <xf numFmtId="0" fontId="0" fillId="0" borderId="32" xfId="0" applyBorder="1" applyAlignment="1">
      <alignment horizontal="left"/>
    </xf>
    <xf numFmtId="0" fontId="0" fillId="0" borderId="1" xfId="0" applyBorder="1" applyAlignment="1">
      <alignment horizontal="left"/>
    </xf>
    <xf numFmtId="0" fontId="16" fillId="11" borderId="56" xfId="0" applyFont="1" applyFill="1" applyBorder="1" applyAlignment="1">
      <alignment horizontal="center" vertical="center"/>
    </xf>
    <xf numFmtId="0" fontId="16" fillId="11" borderId="57" xfId="0" applyFont="1" applyFill="1" applyBorder="1" applyAlignment="1">
      <alignment horizontal="center" vertical="center"/>
    </xf>
    <xf numFmtId="0" fontId="18" fillId="13" borderId="54" xfId="0" applyFont="1" applyFill="1" applyBorder="1"/>
    <xf numFmtId="0" fontId="15" fillId="13" borderId="1" xfId="0" applyFont="1" applyFill="1" applyBorder="1" applyAlignment="1">
      <alignment horizontal="center" vertical="center" wrapText="1"/>
    </xf>
    <xf numFmtId="0" fontId="16" fillId="11" borderId="59" xfId="0" applyFont="1" applyFill="1" applyBorder="1" applyAlignment="1">
      <alignment horizontal="center" vertical="center"/>
    </xf>
    <xf numFmtId="0" fontId="16" fillId="11" borderId="60" xfId="0" applyFont="1" applyFill="1" applyBorder="1" applyAlignment="1">
      <alignment horizontal="center" vertical="center"/>
    </xf>
    <xf numFmtId="10" fontId="18" fillId="13" borderId="55" xfId="0" applyNumberFormat="1" applyFont="1" applyFill="1" applyBorder="1" applyAlignment="1">
      <alignment horizontal="center"/>
    </xf>
    <xf numFmtId="9" fontId="17" fillId="14" borderId="58"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7" fillId="11" borderId="56" xfId="0" applyFont="1" applyFill="1" applyBorder="1" applyAlignment="1">
      <alignment horizontal="left" vertical="center" wrapText="1"/>
    </xf>
    <xf numFmtId="10" fontId="10" fillId="7" borderId="1" xfId="0" applyNumberFormat="1"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7" borderId="0" xfId="0" applyFont="1" applyFill="1" applyAlignment="1">
      <alignment horizontal="center"/>
    </xf>
    <xf numFmtId="2" fontId="4" fillId="6" borderId="21" xfId="4" applyNumberFormat="1" applyFont="1" applyFill="1" applyBorder="1" applyAlignment="1">
      <alignment horizontal="center" vertical="center" wrapText="1"/>
    </xf>
    <xf numFmtId="0" fontId="17" fillId="11" borderId="62" xfId="0" applyFont="1" applyFill="1" applyBorder="1" applyAlignment="1">
      <alignment horizontal="left" vertical="center" wrapText="1"/>
    </xf>
    <xf numFmtId="9" fontId="17" fillId="14" borderId="63" xfId="0" applyNumberFormat="1" applyFont="1" applyFill="1" applyBorder="1" applyAlignment="1">
      <alignment horizontal="center" vertical="center"/>
    </xf>
    <xf numFmtId="9" fontId="17" fillId="15" borderId="63" xfId="0" applyNumberFormat="1" applyFont="1" applyFill="1" applyBorder="1" applyAlignment="1">
      <alignment horizontal="center" vertical="center"/>
    </xf>
    <xf numFmtId="9" fontId="17" fillId="14" borderId="64" xfId="0" applyNumberFormat="1" applyFont="1" applyFill="1" applyBorder="1" applyAlignment="1">
      <alignment horizontal="center" vertical="center"/>
    </xf>
    <xf numFmtId="0" fontId="4" fillId="6" borderId="17" xfId="0" applyFont="1" applyFill="1" applyBorder="1" applyAlignment="1">
      <alignment vertical="center" wrapText="1"/>
    </xf>
    <xf numFmtId="0" fontId="2" fillId="3" borderId="1" xfId="0" applyFont="1" applyFill="1" applyBorder="1" applyAlignment="1">
      <alignment horizontal="center" vertical="center"/>
    </xf>
    <xf numFmtId="9" fontId="0" fillId="2" borderId="0" xfId="0" applyNumberFormat="1" applyFill="1"/>
    <xf numFmtId="170" fontId="0" fillId="2" borderId="0" xfId="4" applyNumberFormat="1" applyFont="1" applyFill="1"/>
    <xf numFmtId="0" fontId="3" fillId="2" borderId="1" xfId="0" applyFont="1" applyFill="1" applyBorder="1" applyAlignment="1">
      <alignment horizontal="center"/>
    </xf>
    <xf numFmtId="10" fontId="0" fillId="2" borderId="0" xfId="0" applyNumberFormat="1" applyFill="1"/>
    <xf numFmtId="10" fontId="17" fillId="15" borderId="63" xfId="0" applyNumberFormat="1" applyFont="1" applyFill="1" applyBorder="1" applyAlignment="1">
      <alignment horizontal="center" vertical="center"/>
    </xf>
    <xf numFmtId="10" fontId="17" fillId="14" borderId="63" xfId="0" applyNumberFormat="1" applyFont="1" applyFill="1" applyBorder="1" applyAlignment="1">
      <alignment horizontal="center" vertical="center"/>
    </xf>
    <xf numFmtId="170" fontId="17" fillId="14" borderId="64" xfId="0" applyNumberFormat="1" applyFont="1" applyFill="1" applyBorder="1" applyAlignment="1">
      <alignment horizontal="center" vertical="center"/>
    </xf>
    <xf numFmtId="170" fontId="3" fillId="2" borderId="1" xfId="0" applyNumberFormat="1" applyFont="1" applyFill="1" applyBorder="1" applyAlignment="1">
      <alignment horizontal="center"/>
    </xf>
    <xf numFmtId="170" fontId="0" fillId="2" borderId="0" xfId="0" applyNumberFormat="1" applyFill="1"/>
    <xf numFmtId="0" fontId="2" fillId="3" borderId="1" xfId="0" applyFont="1" applyFill="1" applyBorder="1" applyAlignment="1">
      <alignment horizontal="center" vertical="center"/>
    </xf>
    <xf numFmtId="0" fontId="15" fillId="13" borderId="1" xfId="0" applyFont="1" applyFill="1" applyBorder="1" applyAlignment="1">
      <alignment horizontal="center" vertical="center"/>
    </xf>
    <xf numFmtId="0" fontId="3" fillId="7" borderId="61" xfId="0" applyFont="1" applyFill="1" applyBorder="1" applyAlignment="1">
      <alignment horizontal="center"/>
    </xf>
    <xf numFmtId="0" fontId="4" fillId="7"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0" xfId="0" applyFont="1" applyFill="1" applyAlignment="1">
      <alignment horizontal="center" vertical="center" wrapText="1"/>
    </xf>
    <xf numFmtId="0" fontId="9" fillId="6" borderId="16" xfId="0" applyFont="1" applyFill="1" applyBorder="1" applyAlignment="1">
      <alignment horizontal="center" vertical="center" wrapText="1"/>
    </xf>
    <xf numFmtId="0" fontId="9" fillId="6" borderId="0" xfId="0" applyFont="1" applyFill="1" applyAlignment="1">
      <alignment horizontal="center" vertical="center" wrapText="1"/>
    </xf>
    <xf numFmtId="0" fontId="4" fillId="7" borderId="36" xfId="0" applyFont="1" applyFill="1" applyBorder="1" applyAlignment="1">
      <alignment horizontal="center" vertical="center" wrapText="1"/>
    </xf>
    <xf numFmtId="9" fontId="4" fillId="6" borderId="21" xfId="4" applyFont="1" applyFill="1" applyBorder="1" applyAlignment="1">
      <alignment horizontal="center" vertical="center" wrapText="1"/>
    </xf>
    <xf numFmtId="9" fontId="4" fillId="7" borderId="21" xfId="4"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0" xfId="0" applyFont="1" applyFill="1" applyBorder="1" applyAlignment="1">
      <alignment horizontal="center" vertical="center" wrapText="1"/>
    </xf>
    <xf numFmtId="9" fontId="4" fillId="7" borderId="35" xfId="4" applyFont="1" applyFill="1" applyBorder="1" applyAlignment="1">
      <alignment horizontal="center" vertical="center" wrapText="1"/>
    </xf>
    <xf numFmtId="9" fontId="4" fillId="7" borderId="20" xfId="4" applyFont="1" applyFill="1" applyBorder="1" applyAlignment="1">
      <alignment horizontal="center" vertical="center" wrapText="1"/>
    </xf>
    <xf numFmtId="9" fontId="4" fillId="6" borderId="28" xfId="4" applyFont="1" applyFill="1" applyBorder="1" applyAlignment="1">
      <alignment horizontal="center" vertical="center"/>
    </xf>
    <xf numFmtId="9" fontId="4" fillId="6" borderId="29" xfId="4" applyFont="1" applyFill="1" applyBorder="1" applyAlignment="1">
      <alignment horizontal="center" vertical="center"/>
    </xf>
    <xf numFmtId="9" fontId="4" fillId="6" borderId="30" xfId="4"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4" fillId="7" borderId="37" xfId="0" applyFont="1" applyFill="1" applyBorder="1" applyAlignment="1">
      <alignment horizontal="center" vertical="center"/>
    </xf>
    <xf numFmtId="0" fontId="4" fillId="7" borderId="38"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29" xfId="0" applyFont="1" applyFill="1" applyBorder="1" applyAlignment="1">
      <alignment horizontal="center" vertical="center"/>
    </xf>
    <xf numFmtId="0" fontId="4" fillId="7" borderId="30" xfId="0" applyFont="1" applyFill="1" applyBorder="1" applyAlignment="1">
      <alignment horizontal="center" vertical="center"/>
    </xf>
    <xf numFmtId="9" fontId="4" fillId="6" borderId="28" xfId="4" applyFont="1" applyFill="1" applyBorder="1" applyAlignment="1">
      <alignment horizontal="center" vertical="center" wrapText="1"/>
    </xf>
    <xf numFmtId="9" fontId="4" fillId="6" borderId="29" xfId="4" applyFont="1" applyFill="1" applyBorder="1" applyAlignment="1">
      <alignment horizontal="center" vertical="center" wrapText="1"/>
    </xf>
    <xf numFmtId="9" fontId="4" fillId="6" borderId="30" xfId="4" applyFont="1" applyFill="1" applyBorder="1" applyAlignment="1">
      <alignment horizontal="center" vertical="center" wrapText="1"/>
    </xf>
    <xf numFmtId="1" fontId="4" fillId="7" borderId="28" xfId="4" applyNumberFormat="1" applyFont="1" applyFill="1" applyBorder="1" applyAlignment="1">
      <alignment horizontal="center" vertical="center" wrapText="1"/>
    </xf>
    <xf numFmtId="1" fontId="4" fillId="7" borderId="29" xfId="4" applyNumberFormat="1" applyFont="1" applyFill="1" applyBorder="1" applyAlignment="1">
      <alignment horizontal="center" vertical="center" wrapText="1"/>
    </xf>
    <xf numFmtId="1" fontId="4" fillId="7" borderId="30" xfId="4" applyNumberFormat="1" applyFont="1" applyFill="1" applyBorder="1" applyAlignment="1">
      <alignment horizontal="center" vertical="center" wrapText="1"/>
    </xf>
    <xf numFmtId="9" fontId="4" fillId="7" borderId="28" xfId="4" applyFont="1" applyFill="1" applyBorder="1" applyAlignment="1">
      <alignment horizontal="center" vertical="center" wrapText="1"/>
    </xf>
    <xf numFmtId="9" fontId="4" fillId="7" borderId="29" xfId="4" applyFont="1" applyFill="1" applyBorder="1" applyAlignment="1">
      <alignment horizontal="center" vertical="center" wrapText="1"/>
    </xf>
    <xf numFmtId="9" fontId="4" fillId="7" borderId="30" xfId="4"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6" borderId="0" xfId="0" applyFont="1" applyFill="1" applyBorder="1" applyAlignment="1">
      <alignment horizontal="center" vertical="center" wrapText="1"/>
    </xf>
    <xf numFmtId="9" fontId="7" fillId="7" borderId="28" xfId="4" applyFont="1" applyFill="1" applyBorder="1" applyAlignment="1">
      <alignment horizontal="center" vertical="center" wrapText="1"/>
    </xf>
    <xf numFmtId="9" fontId="7" fillId="7" borderId="30" xfId="4"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9" fillId="7" borderId="38" xfId="0" applyFont="1" applyFill="1" applyBorder="1" applyAlignment="1">
      <alignment horizontal="center" vertical="center" wrapText="1"/>
    </xf>
    <xf numFmtId="10" fontId="7" fillId="7" borderId="28" xfId="0" applyNumberFormat="1" applyFont="1" applyFill="1" applyBorder="1" applyAlignment="1">
      <alignment horizontal="center" vertical="center" wrapText="1"/>
    </xf>
    <xf numFmtId="0" fontId="7" fillId="7" borderId="30" xfId="0" applyFont="1" applyFill="1" applyBorder="1" applyAlignment="1">
      <alignment horizontal="center" vertical="center" wrapText="1"/>
    </xf>
    <xf numFmtId="9" fontId="7" fillId="7" borderId="28" xfId="0" applyNumberFormat="1" applyFont="1" applyFill="1" applyBorder="1" applyAlignment="1">
      <alignment horizontal="center" vertical="center" wrapText="1"/>
    </xf>
    <xf numFmtId="0" fontId="7" fillId="7" borderId="28" xfId="0" applyFont="1" applyFill="1" applyBorder="1" applyAlignment="1">
      <alignment horizontal="center" vertical="center" wrapText="1"/>
    </xf>
    <xf numFmtId="0" fontId="4" fillId="7" borderId="0" xfId="0" applyFont="1" applyFill="1" applyAlignment="1">
      <alignment horizontal="center" vertical="center" wrapText="1"/>
    </xf>
    <xf numFmtId="9" fontId="9" fillId="7" borderId="16" xfId="0" applyNumberFormat="1" applyFont="1" applyFill="1" applyBorder="1" applyAlignment="1">
      <alignment horizontal="center" vertical="center" wrapText="1"/>
    </xf>
    <xf numFmtId="9" fontId="9" fillId="7" borderId="0" xfId="0" applyNumberFormat="1"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4" fillId="7" borderId="33" xfId="0" applyFont="1" applyFill="1" applyBorder="1" applyAlignment="1">
      <alignment horizontal="center" vertical="center" wrapText="1"/>
    </xf>
    <xf numFmtId="170" fontId="4" fillId="7" borderId="28" xfId="4" applyNumberFormat="1" applyFont="1" applyFill="1" applyBorder="1" applyAlignment="1">
      <alignment horizontal="center" vertical="center" wrapText="1"/>
    </xf>
    <xf numFmtId="170" fontId="4" fillId="7" borderId="30" xfId="4" applyNumberFormat="1" applyFont="1" applyFill="1" applyBorder="1" applyAlignment="1">
      <alignment horizontal="center" vertical="center" wrapText="1"/>
    </xf>
    <xf numFmtId="0" fontId="4" fillId="7" borderId="38" xfId="0" applyFont="1" applyFill="1" applyBorder="1" applyAlignment="1">
      <alignment horizontal="center" vertical="center" wrapText="1"/>
    </xf>
    <xf numFmtId="173" fontId="4" fillId="7" borderId="39" xfId="4" applyNumberFormat="1" applyFont="1" applyFill="1" applyBorder="1" applyAlignment="1">
      <alignment horizontal="center" vertical="center" wrapText="1"/>
    </xf>
    <xf numFmtId="173" fontId="4" fillId="7" borderId="0" xfId="4" applyNumberFormat="1"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0" xfId="0" applyFont="1" applyFill="1" applyBorder="1" applyAlignment="1">
      <alignment horizontal="center" vertical="center" wrapText="1"/>
    </xf>
    <xf numFmtId="9" fontId="4" fillId="6" borderId="17" xfId="4" applyFont="1" applyFill="1" applyBorder="1" applyAlignment="1">
      <alignment horizontal="center" vertical="center" wrapText="1"/>
    </xf>
    <xf numFmtId="9" fontId="4" fillId="6" borderId="19" xfId="4" applyFont="1" applyFill="1" applyBorder="1" applyAlignment="1">
      <alignment horizontal="center" vertical="center" wrapText="1"/>
    </xf>
    <xf numFmtId="1" fontId="9" fillId="6" borderId="25" xfId="0" applyNumberFormat="1" applyFont="1" applyFill="1" applyBorder="1" applyAlignment="1">
      <alignment horizontal="center" vertical="center" wrapText="1"/>
    </xf>
    <xf numFmtId="1" fontId="9" fillId="6" borderId="26"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165" fontId="9" fillId="7" borderId="1" xfId="1" applyFont="1" applyFill="1" applyBorder="1" applyAlignment="1">
      <alignment horizontal="center" vertical="center" wrapText="1"/>
    </xf>
    <xf numFmtId="9" fontId="9" fillId="6" borderId="25" xfId="4" applyFont="1" applyFill="1" applyBorder="1" applyAlignment="1">
      <alignment horizontal="center" vertical="center" wrapText="1"/>
    </xf>
    <xf numFmtId="9" fontId="9" fillId="6" borderId="26" xfId="4" applyFont="1" applyFill="1" applyBorder="1" applyAlignment="1">
      <alignment horizontal="center" vertical="center" wrapText="1"/>
    </xf>
    <xf numFmtId="9" fontId="9" fillId="6" borderId="27" xfId="4"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165" fontId="9" fillId="6" borderId="25" xfId="1" applyFont="1" applyFill="1" applyBorder="1" applyAlignment="1">
      <alignment horizontal="center" vertical="center" wrapText="1"/>
    </xf>
    <xf numFmtId="165" fontId="9" fillId="6" borderId="26" xfId="1" applyFont="1" applyFill="1" applyBorder="1" applyAlignment="1">
      <alignment horizontal="center" vertical="center" wrapText="1"/>
    </xf>
    <xf numFmtId="165" fontId="9" fillId="6" borderId="27" xfId="1"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6" xfId="0" applyFont="1" applyFill="1" applyBorder="1" applyAlignment="1">
      <alignment horizontal="center" vertical="center" wrapText="1"/>
    </xf>
  </cellXfs>
  <cellStyles count="9">
    <cellStyle name="Comma [0]" xfId="1" builtinId="6"/>
    <cellStyle name="Currency" xfId="2" builtinId="4"/>
    <cellStyle name="Currency [0]" xfId="3" builtinId="7"/>
    <cellStyle name="Millares [0] 2" xfId="7" xr:uid="{00000000-0005-0000-0000-000001000000}"/>
    <cellStyle name="Moneda [0] 2" xfId="6" xr:uid="{00000000-0005-0000-0000-000004000000}"/>
    <cellStyle name="Moneda [0] 3" xfId="8" xr:uid="{00000000-0005-0000-0000-000005000000}"/>
    <cellStyle name="Moneda 2" xfId="5" xr:uid="{00000000-0005-0000-0000-000006000000}"/>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C5FC1CE8-D508-43DE-BF37-329D774B1959}"/>
            </a:ext>
          </a:extLst>
        </xdr:cNvPr>
        <xdr:cNvGrpSpPr/>
      </xdr:nvGrpSpPr>
      <xdr:grpSpPr>
        <a:xfrm>
          <a:off x="0" y="0"/>
          <a:ext cx="2813958" cy="809625"/>
          <a:chOff x="228600" y="47625"/>
          <a:chExt cx="2680608" cy="981075"/>
        </a:xfrm>
      </xdr:grpSpPr>
      <xdr:pic>
        <xdr:nvPicPr>
          <xdr:cNvPr id="3" name="Picture 5">
            <a:extLst>
              <a:ext uri="{FF2B5EF4-FFF2-40B4-BE49-F238E27FC236}">
                <a16:creationId xmlns:a16="http://schemas.microsoft.com/office/drawing/2014/main" id="{6746C301-725E-4E9C-A50B-C142FE9DA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4CB70E5-133A-4D26-824F-DFAB486370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DC34D37F-7BC1-4B44-BB1F-03CA98F655F7}"/>
            </a:ext>
          </a:extLst>
        </xdr:cNvPr>
        <xdr:cNvGrpSpPr/>
      </xdr:nvGrpSpPr>
      <xdr:grpSpPr>
        <a:xfrm>
          <a:off x="0" y="0"/>
          <a:ext cx="2813958" cy="809625"/>
          <a:chOff x="228600" y="47625"/>
          <a:chExt cx="2680608" cy="981075"/>
        </a:xfrm>
      </xdr:grpSpPr>
      <xdr:pic>
        <xdr:nvPicPr>
          <xdr:cNvPr id="6" name="Picture 5">
            <a:extLst>
              <a:ext uri="{FF2B5EF4-FFF2-40B4-BE49-F238E27FC236}">
                <a16:creationId xmlns:a16="http://schemas.microsoft.com/office/drawing/2014/main" id="{379B9530-281B-4F97-8CDF-3EA9B84F4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9B878C83-2FFF-4E87-8E26-ED53AAAD3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D1216A15-19A0-4F7F-9EA9-B8386F6E5030}"/>
            </a:ext>
          </a:extLst>
        </xdr:cNvPr>
        <xdr:cNvGrpSpPr/>
      </xdr:nvGrpSpPr>
      <xdr:grpSpPr>
        <a:xfrm>
          <a:off x="0" y="0"/>
          <a:ext cx="3290208" cy="800100"/>
          <a:chOff x="228600" y="47625"/>
          <a:chExt cx="2680608" cy="981075"/>
        </a:xfrm>
      </xdr:grpSpPr>
      <xdr:pic>
        <xdr:nvPicPr>
          <xdr:cNvPr id="3" name="Picture 5">
            <a:extLst>
              <a:ext uri="{FF2B5EF4-FFF2-40B4-BE49-F238E27FC236}">
                <a16:creationId xmlns:a16="http://schemas.microsoft.com/office/drawing/2014/main" id="{770917DF-062F-4D00-8E5B-9AF99A115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6FB3321-678B-46B5-88DE-2965253E8DA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8" name="Grupo 1">
          <a:extLst>
            <a:ext uri="{FF2B5EF4-FFF2-40B4-BE49-F238E27FC236}">
              <a16:creationId xmlns:a16="http://schemas.microsoft.com/office/drawing/2014/main" id="{6C2C77B3-10F9-4BF4-A6F4-071B125307CB}"/>
            </a:ext>
          </a:extLst>
        </xdr:cNvPr>
        <xdr:cNvGrpSpPr/>
      </xdr:nvGrpSpPr>
      <xdr:grpSpPr>
        <a:xfrm>
          <a:off x="0" y="0"/>
          <a:ext cx="3290208" cy="800100"/>
          <a:chOff x="228600" y="47625"/>
          <a:chExt cx="2680608" cy="981075"/>
        </a:xfrm>
      </xdr:grpSpPr>
      <xdr:pic>
        <xdr:nvPicPr>
          <xdr:cNvPr id="9" name="Picture 5">
            <a:extLst>
              <a:ext uri="{FF2B5EF4-FFF2-40B4-BE49-F238E27FC236}">
                <a16:creationId xmlns:a16="http://schemas.microsoft.com/office/drawing/2014/main" id="{CA9B7108-17B9-4726-A138-922F48D8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A58D380E-3F69-4B7B-85E7-70F7A29725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490233" cy="857250"/>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19</xdr:col>
      <xdr:colOff>596900</xdr:colOff>
      <xdr:row>6</xdr:row>
      <xdr:rowOff>25397</xdr:rowOff>
    </xdr:from>
    <xdr:ext cx="1134531" cy="46211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57A4B8BA-2C3F-403A-8338-089805E68465}"/>
                </a:ext>
              </a:extLst>
            </xdr:cNvPr>
            <xdr:cNvSpPr txBox="1"/>
          </xdr:nvSpPr>
          <xdr:spPr>
            <a:xfrm>
              <a:off x="30829250" y="13874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5" name="CuadroTexto 4">
              <a:extLst>
                <a:ext uri="{FF2B5EF4-FFF2-40B4-BE49-F238E27FC236}">
                  <a16:creationId xmlns:a16="http://schemas.microsoft.com/office/drawing/2014/main" id="{57A4B8BA-2C3F-403A-8338-089805E68465}"/>
                </a:ext>
              </a:extLst>
            </xdr:cNvPr>
            <xdr:cNvSpPr txBox="1"/>
          </xdr:nvSpPr>
          <xdr:spPr>
            <a:xfrm>
              <a:off x="30829250" y="13874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338669</xdr:colOff>
      <xdr:row>9</xdr:row>
      <xdr:rowOff>0</xdr:rowOff>
    </xdr:from>
    <xdr:ext cx="1134531" cy="462114"/>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AC77D9E7-BBF5-4327-8EBA-4AAD742772A0}"/>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6" name="CuadroTexto 5">
              <a:extLst>
                <a:ext uri="{FF2B5EF4-FFF2-40B4-BE49-F238E27FC236}">
                  <a16:creationId xmlns:a16="http://schemas.microsoft.com/office/drawing/2014/main" id="{AC77D9E7-BBF5-4327-8EBA-4AAD742772A0}"/>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604307</xdr:colOff>
      <xdr:row>7</xdr:row>
      <xdr:rowOff>52917</xdr:rowOff>
    </xdr:from>
    <xdr:ext cx="1134531" cy="462114"/>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A168A500-3FC2-4DAE-9A3D-81244C05060F}"/>
                </a:ext>
              </a:extLst>
            </xdr:cNvPr>
            <xdr:cNvSpPr txBox="1"/>
          </xdr:nvSpPr>
          <xdr:spPr>
            <a:xfrm>
              <a:off x="30836657" y="248179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A168A500-3FC2-4DAE-9A3D-81244C05060F}"/>
                </a:ext>
              </a:extLst>
            </xdr:cNvPr>
            <xdr:cNvSpPr txBox="1"/>
          </xdr:nvSpPr>
          <xdr:spPr>
            <a:xfrm>
              <a:off x="30836657" y="248179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296332</xdr:colOff>
      <xdr:row>8</xdr:row>
      <xdr:rowOff>0</xdr:rowOff>
    </xdr:from>
    <xdr:ext cx="1134531" cy="462114"/>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CFB2DD40-953B-4AE7-8238-54B5A2246190}"/>
                </a:ext>
              </a:extLst>
            </xdr:cNvPr>
            <xdr:cNvSpPr txBox="1"/>
          </xdr:nvSpPr>
          <xdr:spPr>
            <a:xfrm>
              <a:off x="31947907" y="612457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CFB2DD40-953B-4AE7-8238-54B5A2246190}"/>
                </a:ext>
              </a:extLst>
            </xdr:cNvPr>
            <xdr:cNvSpPr txBox="1"/>
          </xdr:nvSpPr>
          <xdr:spPr>
            <a:xfrm>
              <a:off x="31947907" y="612457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273050</xdr:colOff>
      <xdr:row>11</xdr:row>
      <xdr:rowOff>82547</xdr:rowOff>
    </xdr:from>
    <xdr:ext cx="1134531" cy="462114"/>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E0D84A2F-85F0-4849-B43A-BAE6D6753D0F}"/>
                </a:ext>
              </a:extLst>
            </xdr:cNvPr>
            <xdr:cNvSpPr txBox="1"/>
          </xdr:nvSpPr>
          <xdr:spPr>
            <a:xfrm>
              <a:off x="31924625" y="99599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E0D84A2F-85F0-4849-B43A-BAE6D6753D0F}"/>
                </a:ext>
              </a:extLst>
            </xdr:cNvPr>
            <xdr:cNvSpPr txBox="1"/>
          </xdr:nvSpPr>
          <xdr:spPr>
            <a:xfrm>
              <a:off x="31924625" y="99599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273050</xdr:colOff>
      <xdr:row>12</xdr:row>
      <xdr:rowOff>82547</xdr:rowOff>
    </xdr:from>
    <xdr:ext cx="1134531" cy="462114"/>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D8C9BBCE-99AE-4F50-8DD7-7A266269603C}"/>
                </a:ext>
              </a:extLst>
            </xdr:cNvPr>
            <xdr:cNvSpPr txBox="1"/>
          </xdr:nvSpPr>
          <xdr:spPr>
            <a:xfrm>
              <a:off x="31924625" y="122078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D8C9BBCE-99AE-4F50-8DD7-7A266269603C}"/>
                </a:ext>
              </a:extLst>
            </xdr:cNvPr>
            <xdr:cNvSpPr txBox="1"/>
          </xdr:nvSpPr>
          <xdr:spPr>
            <a:xfrm>
              <a:off x="31924625" y="122078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19</xdr:col>
      <xdr:colOff>273050</xdr:colOff>
      <xdr:row>13</xdr:row>
      <xdr:rowOff>82547</xdr:rowOff>
    </xdr:from>
    <xdr:ext cx="1134531" cy="462114"/>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4428D561-82E1-4036-BF6B-CD263EA0B1A4}"/>
                </a:ext>
              </a:extLst>
            </xdr:cNvPr>
            <xdr:cNvSpPr txBox="1"/>
          </xdr:nvSpPr>
          <xdr:spPr>
            <a:xfrm>
              <a:off x="31924625" y="13522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4428D561-82E1-4036-BF6B-CD263EA0B1A4}"/>
                </a:ext>
              </a:extLst>
            </xdr:cNvPr>
            <xdr:cNvSpPr txBox="1"/>
          </xdr:nvSpPr>
          <xdr:spPr>
            <a:xfrm>
              <a:off x="31924625" y="13522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13</xdr:col>
      <xdr:colOff>473075</xdr:colOff>
      <xdr:row>13</xdr:row>
      <xdr:rowOff>1063622</xdr:rowOff>
    </xdr:from>
    <xdr:ext cx="1134531" cy="462114"/>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DF7D988E-7E05-49F6-A51B-D88E30818EE7}"/>
                </a:ext>
              </a:extLst>
            </xdr:cNvPr>
            <xdr:cNvSpPr txBox="1"/>
          </xdr:nvSpPr>
          <xdr:spPr>
            <a:xfrm>
              <a:off x="21551900" y="98932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DF7D988E-7E05-49F6-A51B-D88E30818EE7}"/>
                </a:ext>
              </a:extLst>
            </xdr:cNvPr>
            <xdr:cNvSpPr txBox="1"/>
          </xdr:nvSpPr>
          <xdr:spPr>
            <a:xfrm>
              <a:off x="21551900" y="98932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13</xdr:col>
      <xdr:colOff>444500</xdr:colOff>
      <xdr:row>15</xdr:row>
      <xdr:rowOff>25397</xdr:rowOff>
    </xdr:from>
    <xdr:ext cx="1134531" cy="462114"/>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523325" y="109886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523325" y="109886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twoCellAnchor>
    <xdr:from>
      <xdr:col>0</xdr:col>
      <xdr:colOff>0</xdr:colOff>
      <xdr:row>0</xdr:row>
      <xdr:rowOff>0</xdr:rowOff>
    </xdr:from>
    <xdr:to>
      <xdr:col>2</xdr:col>
      <xdr:colOff>213633</xdr:colOff>
      <xdr:row>3</xdr:row>
      <xdr:rowOff>0</xdr:rowOff>
    </xdr:to>
    <xdr:grpSp>
      <xdr:nvGrpSpPr>
        <xdr:cNvPr id="16" name="Grupo 1">
          <a:extLst>
            <a:ext uri="{FF2B5EF4-FFF2-40B4-BE49-F238E27FC236}">
              <a16:creationId xmlns:a16="http://schemas.microsoft.com/office/drawing/2014/main" id="{B7AD9589-F389-4A7C-B8E2-08C9ADBF4B28}"/>
            </a:ext>
          </a:extLst>
        </xdr:cNvPr>
        <xdr:cNvGrpSpPr/>
      </xdr:nvGrpSpPr>
      <xdr:grpSpPr>
        <a:xfrm>
          <a:off x="0" y="0"/>
          <a:ext cx="3490233" cy="857250"/>
          <a:chOff x="228600" y="47625"/>
          <a:chExt cx="2680608" cy="981075"/>
        </a:xfrm>
      </xdr:grpSpPr>
      <xdr:pic>
        <xdr:nvPicPr>
          <xdr:cNvPr id="17" name="Picture 5">
            <a:extLst>
              <a:ext uri="{FF2B5EF4-FFF2-40B4-BE49-F238E27FC236}">
                <a16:creationId xmlns:a16="http://schemas.microsoft.com/office/drawing/2014/main" id="{1A687A2E-7615-48FA-BC23-7F568ECFC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EE1633C0-E876-4FAD-950D-636F6D70F91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13</xdr:col>
      <xdr:colOff>600075</xdr:colOff>
      <xdr:row>10</xdr:row>
      <xdr:rowOff>19050</xdr:rowOff>
    </xdr:from>
    <xdr:ext cx="1134531" cy="462114"/>
    <mc:AlternateContent xmlns:mc="http://schemas.openxmlformats.org/markup-compatibility/2006" xmlns:a14="http://schemas.microsoft.com/office/drawing/2010/main">
      <mc:Choice Requires="a14">
        <xdr:sp macro="" textlink="">
          <xdr:nvSpPr>
            <xdr:cNvPr id="19" name="CuadroTexto 9">
              <a:extLst>
                <a:ext uri="{FF2B5EF4-FFF2-40B4-BE49-F238E27FC236}">
                  <a16:creationId xmlns:a16="http://schemas.microsoft.com/office/drawing/2014/main" id="{7A051FAE-27DA-4DA2-A5B8-AF359D10DCA8}"/>
                </a:ext>
              </a:extLst>
            </xdr:cNvPr>
            <xdr:cNvSpPr txBox="1"/>
          </xdr:nvSpPr>
          <xdr:spPr>
            <a:xfrm>
              <a:off x="21678900" y="59055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9" name="CuadroTexto 9">
              <a:extLst>
                <a:ext uri="{FF2B5EF4-FFF2-40B4-BE49-F238E27FC236}">
                  <a16:creationId xmlns:a16="http://schemas.microsoft.com/office/drawing/2014/main" id="{7A051FAE-27DA-4DA2-A5B8-AF359D10DCA8}"/>
                </a:ext>
              </a:extLst>
            </xdr:cNvPr>
            <xdr:cNvSpPr txBox="1"/>
          </xdr:nvSpPr>
          <xdr:spPr>
            <a:xfrm>
              <a:off x="21678900" y="59055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F2A0B582-2705-4DA0-969F-348ADBF05C48}"/>
            </a:ext>
          </a:extLst>
        </xdr:cNvPr>
        <xdr:cNvGrpSpPr/>
      </xdr:nvGrpSpPr>
      <xdr:grpSpPr>
        <a:xfrm>
          <a:off x="0" y="0"/>
          <a:ext cx="2813958" cy="857250"/>
          <a:chOff x="228600" y="47625"/>
          <a:chExt cx="2680608" cy="981075"/>
        </a:xfrm>
      </xdr:grpSpPr>
      <xdr:pic>
        <xdr:nvPicPr>
          <xdr:cNvPr id="3" name="Picture 5">
            <a:extLst>
              <a:ext uri="{FF2B5EF4-FFF2-40B4-BE49-F238E27FC236}">
                <a16:creationId xmlns:a16="http://schemas.microsoft.com/office/drawing/2014/main" id="{30D8AECE-3FE9-411C-8A4A-8F5FF3ED2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4AF9F762-595E-4C60-A46C-5DC0AC13CAB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1">
          <a:extLst>
            <a:ext uri="{FF2B5EF4-FFF2-40B4-BE49-F238E27FC236}">
              <a16:creationId xmlns:a16="http://schemas.microsoft.com/office/drawing/2014/main" id="{0787FB12-4726-473A-9A42-153FE036CDB4}"/>
            </a:ext>
          </a:extLst>
        </xdr:cNvPr>
        <xdr:cNvGrpSpPr/>
      </xdr:nvGrpSpPr>
      <xdr:grpSpPr>
        <a:xfrm>
          <a:off x="0" y="0"/>
          <a:ext cx="2813958" cy="857250"/>
          <a:chOff x="228600" y="47625"/>
          <a:chExt cx="2680608" cy="981075"/>
        </a:xfrm>
      </xdr:grpSpPr>
      <xdr:pic>
        <xdr:nvPicPr>
          <xdr:cNvPr id="6" name="Picture 5">
            <a:extLst>
              <a:ext uri="{FF2B5EF4-FFF2-40B4-BE49-F238E27FC236}">
                <a16:creationId xmlns:a16="http://schemas.microsoft.com/office/drawing/2014/main" id="{6511208A-F93C-4AED-9E5C-41423F11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7CA510F-AF73-4D22-8127-B4F8D44C49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3</xdr:row>
      <xdr:rowOff>0</xdr:rowOff>
    </xdr:to>
    <xdr:grpSp>
      <xdr:nvGrpSpPr>
        <xdr:cNvPr id="5" name="Grupo 1">
          <a:extLst>
            <a:ext uri="{FF2B5EF4-FFF2-40B4-BE49-F238E27FC236}">
              <a16:creationId xmlns:a16="http://schemas.microsoft.com/office/drawing/2014/main" id="{02C174EF-9413-46F9-B3BA-A15EEF3883FD}"/>
            </a:ext>
          </a:extLst>
        </xdr:cNvPr>
        <xdr:cNvGrpSpPr/>
      </xdr:nvGrpSpPr>
      <xdr:grpSpPr>
        <a:xfrm>
          <a:off x="0" y="0"/>
          <a:ext cx="3267075" cy="857250"/>
          <a:chOff x="228600" y="47625"/>
          <a:chExt cx="2680608" cy="981075"/>
        </a:xfrm>
      </xdr:grpSpPr>
      <xdr:pic>
        <xdr:nvPicPr>
          <xdr:cNvPr id="6" name="Picture 5">
            <a:extLst>
              <a:ext uri="{FF2B5EF4-FFF2-40B4-BE49-F238E27FC236}">
                <a16:creationId xmlns:a16="http://schemas.microsoft.com/office/drawing/2014/main" id="{E9B4B014-0FCB-4835-9B8A-2B8B10CF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516CC2E-5F55-4F1F-B21A-74DB190EF07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1609725</xdr:colOff>
      <xdr:row>3</xdr:row>
      <xdr:rowOff>0</xdr:rowOff>
    </xdr:to>
    <xdr:grpSp>
      <xdr:nvGrpSpPr>
        <xdr:cNvPr id="2" name="Grupo 1">
          <a:extLst>
            <a:ext uri="{FF2B5EF4-FFF2-40B4-BE49-F238E27FC236}">
              <a16:creationId xmlns:a16="http://schemas.microsoft.com/office/drawing/2014/main" id="{04DAC37B-5A07-4773-AABE-B3D761BF8042}"/>
            </a:ext>
          </a:extLst>
        </xdr:cNvPr>
        <xdr:cNvGrpSpPr/>
      </xdr:nvGrpSpPr>
      <xdr:grpSpPr>
        <a:xfrm>
          <a:off x="0" y="0"/>
          <a:ext cx="2960543" cy="857250"/>
          <a:chOff x="228600" y="47625"/>
          <a:chExt cx="2680608" cy="981075"/>
        </a:xfrm>
      </xdr:grpSpPr>
      <xdr:pic>
        <xdr:nvPicPr>
          <xdr:cNvPr id="3" name="Picture 2">
            <a:extLst>
              <a:ext uri="{FF2B5EF4-FFF2-40B4-BE49-F238E27FC236}">
                <a16:creationId xmlns:a16="http://schemas.microsoft.com/office/drawing/2014/main" id="{4D3AD501-91E8-4F8F-BE6B-3D8E76202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5E04FD26-07DD-4D51-915C-8B7310B1BC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76200</xdr:rowOff>
    </xdr:from>
    <xdr:to>
      <xdr:col>1</xdr:col>
      <xdr:colOff>1047750</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2533650" cy="781050"/>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652033" cy="857250"/>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652033" cy="857250"/>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623674</xdr:colOff>
      <xdr:row>0</xdr:row>
      <xdr:rowOff>0</xdr:rowOff>
    </xdr:from>
    <xdr:to>
      <xdr:col>1</xdr:col>
      <xdr:colOff>842695</xdr:colOff>
      <xdr:row>2</xdr:row>
      <xdr:rowOff>157426</xdr:rowOff>
    </xdr:to>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674" y="0"/>
          <a:ext cx="1257246" cy="633676"/>
        </a:xfrm>
        <a:prstGeom prst="rect">
          <a:avLst/>
        </a:prstGeom>
        <a:solidFill>
          <a:srgbClr val="FFFFFF"/>
        </a:solidFill>
        <a:ln w="9525">
          <a:solidFill>
            <a:srgbClr val="FFFFFF"/>
          </a:solid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919043</xdr:colOff>
      <xdr:row>2</xdr:row>
      <xdr:rowOff>293594</xdr:rowOff>
    </xdr:to>
    <xdr:grpSp>
      <xdr:nvGrpSpPr>
        <xdr:cNvPr id="2" name="Grupo 1">
          <a:extLst>
            <a:ext uri="{FF2B5EF4-FFF2-40B4-BE49-F238E27FC236}">
              <a16:creationId xmlns:a16="http://schemas.microsoft.com/office/drawing/2014/main" id="{B1C38EB5-8528-4A12-AAC1-7C56019EE0B8}"/>
            </a:ext>
          </a:extLst>
        </xdr:cNvPr>
        <xdr:cNvGrpSpPr/>
      </xdr:nvGrpSpPr>
      <xdr:grpSpPr>
        <a:xfrm>
          <a:off x="0" y="0"/>
          <a:ext cx="3519368" cy="769844"/>
          <a:chOff x="228600" y="47625"/>
          <a:chExt cx="2680608" cy="981075"/>
        </a:xfrm>
      </xdr:grpSpPr>
      <xdr:pic>
        <xdr:nvPicPr>
          <xdr:cNvPr id="3" name="Picture 5">
            <a:extLst>
              <a:ext uri="{FF2B5EF4-FFF2-40B4-BE49-F238E27FC236}">
                <a16:creationId xmlns:a16="http://schemas.microsoft.com/office/drawing/2014/main" id="{25B2607E-08E9-428D-8D56-378893304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30F8458-2D12-4A04-AB73-CAC0261B73A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D55C0A9C-67D1-4D02-ABFC-91E46A8CE90E}"/>
            </a:ext>
          </a:extLst>
        </xdr:cNvPr>
        <xdr:cNvGrpSpPr/>
      </xdr:nvGrpSpPr>
      <xdr:grpSpPr>
        <a:xfrm>
          <a:off x="0" y="0"/>
          <a:ext cx="1909083" cy="857250"/>
          <a:chOff x="228600" y="47625"/>
          <a:chExt cx="2680608" cy="981075"/>
        </a:xfrm>
      </xdr:grpSpPr>
      <xdr:pic>
        <xdr:nvPicPr>
          <xdr:cNvPr id="3" name="Picture 5">
            <a:extLst>
              <a:ext uri="{FF2B5EF4-FFF2-40B4-BE49-F238E27FC236}">
                <a16:creationId xmlns:a16="http://schemas.microsoft.com/office/drawing/2014/main" id="{83854D5E-8200-4A6B-A993-7B1A3682F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3102845-E45D-4050-A388-1731CE23A3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18"/>
  <sheetViews>
    <sheetView tabSelected="1" workbookViewId="0">
      <selection activeCell="E20" sqref="A16:E20"/>
    </sheetView>
  </sheetViews>
  <sheetFormatPr defaultColWidth="11.42578125" defaultRowHeight="15" x14ac:dyDescent="0.25"/>
  <cols>
    <col min="1" max="1" width="24.7109375" style="160" customWidth="1"/>
    <col min="2" max="2" width="16.140625" style="160" customWidth="1"/>
    <col min="3" max="3" width="15" style="160" customWidth="1"/>
    <col min="4" max="5" width="11.42578125" style="160" customWidth="1"/>
    <col min="6" max="6" width="11.42578125" style="160"/>
    <col min="7" max="7" width="59.140625" style="160" customWidth="1"/>
    <col min="8" max="8" width="16.42578125" style="160" customWidth="1"/>
    <col min="9" max="9" width="11.42578125" style="160"/>
    <col min="10" max="10" width="20.42578125" style="160" customWidth="1"/>
    <col min="11" max="11" width="11.42578125" style="160"/>
    <col min="12" max="12" width="18.140625" style="160" customWidth="1"/>
    <col min="13" max="23" width="11.42578125" style="160"/>
    <col min="24" max="24" width="19.28515625" style="160" customWidth="1"/>
    <col min="25" max="16384" width="11.42578125" style="160"/>
  </cols>
  <sheetData>
    <row r="1" spans="1:12" ht="45" customHeight="1" x14ac:dyDescent="0.25">
      <c r="A1" s="221" t="s">
        <v>11</v>
      </c>
      <c r="B1" s="222" t="s">
        <v>344</v>
      </c>
      <c r="C1" s="222"/>
      <c r="G1" s="198" t="s">
        <v>374</v>
      </c>
      <c r="H1" s="199" t="s">
        <v>375</v>
      </c>
    </row>
    <row r="2" spans="1:12" ht="33.75" customHeight="1" x14ac:dyDescent="0.25">
      <c r="A2" s="221"/>
      <c r="B2" s="193" t="s">
        <v>333</v>
      </c>
      <c r="C2" s="193" t="s">
        <v>334</v>
      </c>
      <c r="G2" s="200" t="s">
        <v>81</v>
      </c>
      <c r="H2" s="207">
        <f>(OAP!AB18+SMPC!AB7+SMPC!AB8+SMPC!AB11+SMPC!AB12+SMPC!AB13+SMPC!AB14+SMPC!AF9+SMPC!AF10+Comunicaciones!AB7+Comunicaciones!AB11+Comunicaciones!AB12+Comunicaciones!AF7+Comunicaciones!AF8+Comunicaciones!AF9+Comunicaciones!AF10+Comunicaciones!AF11+Comunicaciones!AF12+SIPTA!AB10)/19</f>
        <v>1.0172607612652655</v>
      </c>
    </row>
    <row r="3" spans="1:12" ht="30" x14ac:dyDescent="0.25">
      <c r="A3" s="190" t="s">
        <v>335</v>
      </c>
      <c r="B3" s="197">
        <v>0.73</v>
      </c>
      <c r="C3" s="197">
        <v>0.89</v>
      </c>
      <c r="G3" s="200" t="s">
        <v>188</v>
      </c>
      <c r="H3" s="208">
        <f>(OAP!X8+OAP!X9+'Sub.Evaluación LA'!AB7+'Sub.Evaluación LA'!AB8+'Sub.Seguimiento LA'!AB7+'Sub.Seguimiento LA'!AB8+'Sub.Seguimiento LA'!AB9+SIPTA!AB7+SIPTA!AB8+SIPTA!AB9+'Oficina Asesora Jurídica'!AB7)/11</f>
        <v>0.85654560839465566</v>
      </c>
    </row>
    <row r="4" spans="1:12" ht="45" x14ac:dyDescent="0.25">
      <c r="A4" s="190" t="s">
        <v>336</v>
      </c>
      <c r="B4" s="197">
        <v>0.5</v>
      </c>
      <c r="C4" s="197" t="s">
        <v>101</v>
      </c>
      <c r="G4" s="200" t="s">
        <v>50</v>
      </c>
      <c r="H4" s="207">
        <f>(OTI!AB13+OTI!AF13+OTI!AF14+OAP!AB17+SAF!AB15+SAF!AF15+SAF!AF16)/7</f>
        <v>0.73071428571428576</v>
      </c>
    </row>
    <row r="5" spans="1:12" ht="45" x14ac:dyDescent="0.25">
      <c r="A5" s="190" t="s">
        <v>345</v>
      </c>
      <c r="B5" s="197">
        <v>0.69</v>
      </c>
      <c r="C5" s="197">
        <v>0.67</v>
      </c>
      <c r="G5" s="206" t="s">
        <v>52</v>
      </c>
      <c r="H5" s="209">
        <f>(OTI!AB7+OTI!AB9+OTI!AB10+OAP!AF7+OAP!AB15+OAP!AB16+SAF!AB7+SAF!AB8+SAF!AB9+SAF!AB10+SAF!AB11+SAF!AB12+SAF!AB13+SAF!AF13++SAF!AF14+SAF!AB14)/16</f>
        <v>0.96815619718991752</v>
      </c>
    </row>
    <row r="6" spans="1:12" x14ac:dyDescent="0.25">
      <c r="A6" s="191" t="s">
        <v>82</v>
      </c>
      <c r="B6" s="197">
        <v>1.1200000000000001</v>
      </c>
      <c r="C6" s="197">
        <v>1.0900000000000001</v>
      </c>
    </row>
    <row r="7" spans="1:12" x14ac:dyDescent="0.25">
      <c r="A7" s="191" t="s">
        <v>337</v>
      </c>
      <c r="B7" s="197">
        <v>1.03</v>
      </c>
      <c r="C7" s="197">
        <v>1.05</v>
      </c>
      <c r="K7" s="215"/>
      <c r="L7" s="212"/>
    </row>
    <row r="8" spans="1:12" ht="30" x14ac:dyDescent="0.25">
      <c r="A8" s="194" t="s">
        <v>338</v>
      </c>
      <c r="B8" s="197">
        <v>1.19</v>
      </c>
      <c r="C8" s="197">
        <v>0.86</v>
      </c>
      <c r="G8" s="211" t="s">
        <v>374</v>
      </c>
      <c r="H8" s="199" t="s">
        <v>376</v>
      </c>
      <c r="K8" s="215"/>
      <c r="L8" s="212"/>
    </row>
    <row r="9" spans="1:12" ht="30" x14ac:dyDescent="0.25">
      <c r="A9" s="195" t="s">
        <v>339</v>
      </c>
      <c r="B9" s="197">
        <v>1.03</v>
      </c>
      <c r="C9" s="197">
        <v>0.88</v>
      </c>
      <c r="G9" s="200" t="s">
        <v>81</v>
      </c>
      <c r="H9" s="217">
        <v>9.2799999999999994E-2</v>
      </c>
    </row>
    <row r="10" spans="1:12" ht="30" x14ac:dyDescent="0.25">
      <c r="A10" s="195" t="s">
        <v>340</v>
      </c>
      <c r="B10" s="197">
        <v>0.84</v>
      </c>
      <c r="C10" s="197" t="s">
        <v>101</v>
      </c>
      <c r="G10" s="200" t="s">
        <v>188</v>
      </c>
      <c r="H10" s="216">
        <v>7.8299999999999995E-2</v>
      </c>
      <c r="K10" s="215"/>
      <c r="L10" s="212"/>
    </row>
    <row r="11" spans="1:12" ht="45" x14ac:dyDescent="0.25">
      <c r="A11" s="194" t="s">
        <v>341</v>
      </c>
      <c r="B11" s="197">
        <v>0.79</v>
      </c>
      <c r="C11" s="197" t="s">
        <v>101</v>
      </c>
      <c r="G11" s="200" t="s">
        <v>50</v>
      </c>
      <c r="H11" s="217">
        <v>6.6400000000000001E-2</v>
      </c>
      <c r="K11" s="220"/>
      <c r="L11" s="212"/>
    </row>
    <row r="12" spans="1:12" ht="45" x14ac:dyDescent="0.25">
      <c r="A12" s="195" t="s">
        <v>342</v>
      </c>
      <c r="B12" s="197">
        <v>0.99</v>
      </c>
      <c r="C12" s="197" t="s">
        <v>101</v>
      </c>
      <c r="G12" s="206" t="s">
        <v>52</v>
      </c>
      <c r="H12" s="218">
        <v>8.8300000000000003E-2</v>
      </c>
    </row>
    <row r="13" spans="1:12" ht="15.75" x14ac:dyDescent="0.25">
      <c r="A13" s="192" t="s">
        <v>343</v>
      </c>
      <c r="B13" s="196">
        <f>AVERAGE(B3:B12)</f>
        <v>0.89100000000000001</v>
      </c>
      <c r="C13" s="196">
        <f>AVERAGE(C3:C12)</f>
        <v>0.90666666666666673</v>
      </c>
      <c r="G13" s="214" t="s">
        <v>377</v>
      </c>
      <c r="H13" s="219">
        <f>AVERAGE(H9:H12)</f>
        <v>8.1449999999999995E-2</v>
      </c>
      <c r="K13" s="212"/>
      <c r="L13" s="215"/>
    </row>
    <row r="14" spans="1:12" x14ac:dyDescent="0.25">
      <c r="K14" s="212"/>
      <c r="L14" s="215"/>
    </row>
    <row r="16" spans="1:12" x14ac:dyDescent="0.25">
      <c r="B16" s="212"/>
    </row>
    <row r="17" spans="2:12" x14ac:dyDescent="0.25">
      <c r="B17" s="213"/>
      <c r="C17" s="213"/>
      <c r="K17" s="215"/>
      <c r="L17" s="215"/>
    </row>
    <row r="18" spans="2:12" x14ac:dyDescent="0.25">
      <c r="K18" s="215"/>
      <c r="L18" s="215"/>
    </row>
  </sheetData>
  <mergeCells count="2">
    <mergeCell ref="A1:A2"/>
    <mergeCell ref="B1:C1"/>
  </mergeCells>
  <conditionalFormatting sqref="B3:C13">
    <cfRule type="iconSet" priority="4">
      <iconSet>
        <cfvo type="percent" val="0"/>
        <cfvo type="num" val="0.56000000000000005"/>
        <cfvo type="num" val="0.68"/>
      </iconSet>
    </cfRule>
  </conditionalFormatting>
  <conditionalFormatting sqref="H2:H5">
    <cfRule type="iconSet" priority="3">
      <iconSet>
        <cfvo type="percent" val="0"/>
        <cfvo type="num" val="0.56000000000000005"/>
        <cfvo type="num" val="0.68"/>
      </iconSet>
    </cfRule>
  </conditionalFormatting>
  <conditionalFormatting sqref="H9:H13">
    <cfRule type="iconSet" priority="1">
      <iconSet>
        <cfvo type="percent" val="0"/>
        <cfvo type="percent" val="33"/>
        <cfvo type="percent" val="67"/>
      </iconSet>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4C8D8-6993-4B0E-8E31-C3B2C04BA847}">
  <sheetPr>
    <tabColor theme="4"/>
  </sheetPr>
  <dimension ref="A1:AO87"/>
  <sheetViews>
    <sheetView topLeftCell="N8" zoomScaleNormal="100" workbookViewId="0">
      <selection activeCell="AC14" sqref="AC14"/>
    </sheetView>
  </sheetViews>
  <sheetFormatPr defaultColWidth="11.42578125" defaultRowHeight="15" x14ac:dyDescent="0.25"/>
  <cols>
    <col min="1" max="1" width="21.140625" style="25" customWidth="1"/>
    <col min="2" max="2" width="17.85546875" style="25" customWidth="1"/>
    <col min="3" max="3" width="24.140625" style="25" customWidth="1"/>
    <col min="4" max="4" width="26.42578125" style="25" customWidth="1"/>
    <col min="5" max="5" width="18.140625" style="25" customWidth="1"/>
    <col min="6" max="6" width="20.5703125" style="25" customWidth="1"/>
    <col min="7" max="7" width="15.42578125" style="25" customWidth="1"/>
    <col min="8" max="8" width="16.5703125" style="25" customWidth="1"/>
    <col min="9" max="9" width="15.140625" style="25" customWidth="1"/>
    <col min="10" max="10" width="15.85546875" style="25" customWidth="1"/>
    <col min="11" max="11" width="16.42578125" style="25" customWidth="1"/>
    <col min="12" max="12" width="21.85546875" style="25" customWidth="1"/>
    <col min="13" max="13" width="23" style="25" customWidth="1"/>
    <col min="14" max="14" width="25.42578125" style="25" customWidth="1"/>
    <col min="15" max="15" width="13.5703125" style="25" customWidth="1"/>
    <col min="16" max="16" width="11.42578125" style="25"/>
    <col min="17" max="17" width="20.28515625" style="25" customWidth="1"/>
    <col min="18" max="18" width="20.140625" style="25" customWidth="1"/>
    <col min="19" max="19" width="25.28515625" style="25" customWidth="1"/>
    <col min="20" max="20" width="20.85546875" style="25" customWidth="1"/>
    <col min="21" max="21" width="17.85546875" style="25" customWidth="1"/>
    <col min="22" max="22" width="17.42578125" style="26" bestFit="1" customWidth="1"/>
    <col min="23" max="23" width="16.7109375" style="26" customWidth="1"/>
    <col min="24" max="24" width="16.7109375" style="25" customWidth="1"/>
    <col min="25" max="25" width="16.28515625" style="25" customWidth="1"/>
    <col min="26" max="26" width="15.5703125" style="25" customWidth="1"/>
    <col min="27" max="27" width="16" style="25" customWidth="1"/>
    <col min="28" max="28" width="16.5703125" style="25" customWidth="1"/>
    <col min="29" max="29" width="60.85546875" style="25" customWidth="1"/>
    <col min="30" max="30" width="11.42578125" style="25"/>
    <col min="31" max="31" width="17.7109375" style="25" customWidth="1"/>
    <col min="32" max="32" width="32.85546875" style="25" customWidth="1"/>
    <col min="33" max="33" width="78.85546875" style="25" customWidth="1"/>
    <col min="34" max="16384" width="11.42578125" style="25"/>
  </cols>
  <sheetData>
    <row r="1" spans="1:41"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s="9"/>
      <c r="AI1" s="9"/>
      <c r="AJ1" s="9"/>
      <c r="AK1" s="9"/>
      <c r="AL1" s="9"/>
      <c r="AM1" s="9"/>
      <c r="AN1" s="9"/>
      <c r="AO1" s="9"/>
    </row>
    <row r="2" spans="1:41"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s="9"/>
      <c r="AI2" s="9"/>
      <c r="AJ2" s="9"/>
      <c r="AK2" s="9"/>
      <c r="AL2" s="9"/>
      <c r="AM2" s="9"/>
      <c r="AN2" s="9"/>
      <c r="AO2" s="9"/>
    </row>
    <row r="3" spans="1:41"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s="9"/>
      <c r="AI3" s="9"/>
      <c r="AJ3" s="9"/>
      <c r="AK3" s="9"/>
      <c r="AL3" s="9"/>
      <c r="AM3" s="9"/>
      <c r="AN3" s="9"/>
      <c r="AO3" s="9"/>
    </row>
    <row r="4" spans="1:41"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s="9"/>
      <c r="AI4" s="9"/>
      <c r="AJ4" s="9"/>
      <c r="AK4" s="9"/>
      <c r="AL4" s="9"/>
      <c r="AM4" s="9"/>
      <c r="AN4" s="9"/>
      <c r="AO4" s="9"/>
    </row>
    <row r="5" spans="1:41"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s="9"/>
      <c r="AI5" s="9"/>
      <c r="AJ5" s="9"/>
      <c r="AK5" s="9"/>
      <c r="AL5" s="9"/>
      <c r="AM5" s="9"/>
      <c r="AN5" s="9"/>
      <c r="AO5" s="9"/>
    </row>
    <row r="6" spans="1:41"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s="9"/>
      <c r="AI6" s="9"/>
      <c r="AJ6" s="9"/>
      <c r="AK6" s="9"/>
      <c r="AL6" s="9"/>
      <c r="AM6" s="9"/>
      <c r="AN6" s="9"/>
      <c r="AO6" s="9"/>
    </row>
    <row r="7" spans="1:41" s="27" customFormat="1" ht="72" customHeight="1" x14ac:dyDescent="0.25">
      <c r="A7" s="298" t="s">
        <v>34</v>
      </c>
      <c r="B7" s="298" t="s">
        <v>35</v>
      </c>
      <c r="C7" s="298" t="s">
        <v>36</v>
      </c>
      <c r="D7" s="298" t="s">
        <v>52</v>
      </c>
      <c r="E7" s="298" t="s">
        <v>176</v>
      </c>
      <c r="F7" s="298" t="s">
        <v>55</v>
      </c>
      <c r="G7" s="298"/>
      <c r="H7" s="298" t="s">
        <v>101</v>
      </c>
      <c r="I7" s="298" t="s">
        <v>109</v>
      </c>
      <c r="J7" s="298" t="s">
        <v>247</v>
      </c>
      <c r="K7" s="298" t="s">
        <v>197</v>
      </c>
      <c r="L7" s="229" t="s">
        <v>250</v>
      </c>
      <c r="M7" s="67" t="s">
        <v>141</v>
      </c>
      <c r="N7" s="67" t="s">
        <v>142</v>
      </c>
      <c r="O7" s="46"/>
      <c r="P7" s="67" t="s">
        <v>46</v>
      </c>
      <c r="Q7" s="67"/>
      <c r="R7" s="45">
        <v>0.92</v>
      </c>
      <c r="S7" s="46" t="s">
        <v>196</v>
      </c>
      <c r="T7" s="46" t="s">
        <v>143</v>
      </c>
      <c r="U7" s="67"/>
      <c r="V7" s="46" t="s">
        <v>46</v>
      </c>
      <c r="W7" s="76"/>
      <c r="X7" s="45">
        <v>0.92</v>
      </c>
      <c r="Y7" s="229" t="s">
        <v>198</v>
      </c>
      <c r="Z7" s="135">
        <v>0.79452111518866153</v>
      </c>
      <c r="AA7" s="133">
        <v>0.92</v>
      </c>
      <c r="AB7" s="133">
        <v>0.86360990781376246</v>
      </c>
      <c r="AC7" s="154" t="s">
        <v>368</v>
      </c>
      <c r="AD7" s="133">
        <v>0.76717302109299002</v>
      </c>
      <c r="AE7" s="133">
        <v>0.92</v>
      </c>
      <c r="AF7" s="133">
        <v>0.83388371857933696</v>
      </c>
      <c r="AG7" s="28" t="s">
        <v>369</v>
      </c>
    </row>
    <row r="8" spans="1:41" s="27" customFormat="1" ht="76.5" customHeight="1" x14ac:dyDescent="0.25">
      <c r="A8" s="266"/>
      <c r="B8" s="266"/>
      <c r="C8" s="266"/>
      <c r="D8" s="266"/>
      <c r="E8" s="266"/>
      <c r="F8" s="266"/>
      <c r="G8" s="266"/>
      <c r="H8" s="266"/>
      <c r="I8" s="266"/>
      <c r="J8" s="266"/>
      <c r="K8" s="266"/>
      <c r="L8" s="230"/>
      <c r="M8" s="64" t="s">
        <v>144</v>
      </c>
      <c r="N8" s="64" t="s">
        <v>145</v>
      </c>
      <c r="O8" s="43"/>
      <c r="P8" s="65" t="s">
        <v>46</v>
      </c>
      <c r="Q8" s="64"/>
      <c r="R8" s="44">
        <v>1</v>
      </c>
      <c r="S8" s="77"/>
      <c r="T8" s="77"/>
      <c r="U8" s="77"/>
      <c r="V8" s="77"/>
      <c r="W8" s="77"/>
      <c r="X8" s="77"/>
      <c r="Y8" s="230"/>
      <c r="Z8" s="132">
        <v>0.6</v>
      </c>
      <c r="AA8" s="132">
        <v>1</v>
      </c>
      <c r="AB8" s="132">
        <v>0.6</v>
      </c>
      <c r="AC8" s="132" t="s">
        <v>283</v>
      </c>
      <c r="AD8" s="77"/>
      <c r="AE8" s="77"/>
      <c r="AF8" s="77"/>
      <c r="AG8" s="77"/>
    </row>
    <row r="9" spans="1:41" s="27" customFormat="1" ht="76.5" customHeight="1" x14ac:dyDescent="0.25">
      <c r="A9" s="266"/>
      <c r="B9" s="266"/>
      <c r="C9" s="266"/>
      <c r="D9" s="266"/>
      <c r="E9" s="266"/>
      <c r="F9" s="266"/>
      <c r="G9" s="266"/>
      <c r="H9" s="266"/>
      <c r="I9" s="266"/>
      <c r="J9" s="266"/>
      <c r="K9" s="266"/>
      <c r="L9" s="230"/>
      <c r="M9" s="67" t="s">
        <v>146</v>
      </c>
      <c r="N9" s="67" t="s">
        <v>147</v>
      </c>
      <c r="O9" s="46"/>
      <c r="P9" s="67" t="s">
        <v>46</v>
      </c>
      <c r="Q9" s="67"/>
      <c r="R9" s="45">
        <v>0.95</v>
      </c>
      <c r="S9" s="77"/>
      <c r="T9" s="77"/>
      <c r="U9" s="77"/>
      <c r="V9" s="77"/>
      <c r="W9" s="77"/>
      <c r="X9" s="77"/>
      <c r="Y9" s="230"/>
      <c r="Z9" s="136">
        <v>0.68145459618204374</v>
      </c>
      <c r="AA9" s="133">
        <v>0.95</v>
      </c>
      <c r="AB9" s="133">
        <v>0.717320627560046</v>
      </c>
      <c r="AC9" s="133" t="s">
        <v>284</v>
      </c>
      <c r="AD9" s="77"/>
      <c r="AE9" s="77"/>
      <c r="AF9" s="77"/>
      <c r="AG9" s="77"/>
    </row>
    <row r="10" spans="1:41" s="27" customFormat="1" ht="76.5" customHeight="1" x14ac:dyDescent="0.25">
      <c r="A10" s="266"/>
      <c r="B10" s="266"/>
      <c r="C10" s="266"/>
      <c r="D10" s="266"/>
      <c r="E10" s="266"/>
      <c r="F10" s="266"/>
      <c r="G10" s="266"/>
      <c r="H10" s="266"/>
      <c r="I10" s="266"/>
      <c r="J10" s="266"/>
      <c r="K10" s="266"/>
      <c r="L10" s="231"/>
      <c r="M10" s="64" t="s">
        <v>148</v>
      </c>
      <c r="N10" s="64" t="s">
        <v>149</v>
      </c>
      <c r="O10" s="43"/>
      <c r="P10" s="65" t="s">
        <v>46</v>
      </c>
      <c r="Q10" s="64"/>
      <c r="R10" s="44">
        <v>0.95</v>
      </c>
      <c r="S10" s="77"/>
      <c r="T10" s="77"/>
      <c r="U10" s="77"/>
      <c r="V10" s="77"/>
      <c r="W10" s="77"/>
      <c r="X10" s="77"/>
      <c r="Y10" s="231"/>
      <c r="Z10" s="132">
        <v>0.85051670383314637</v>
      </c>
      <c r="AA10" s="132">
        <v>0.95</v>
      </c>
      <c r="AB10" s="132">
        <v>0.89528074087699627</v>
      </c>
      <c r="AC10" s="132" t="s">
        <v>285</v>
      </c>
      <c r="AD10" s="77"/>
      <c r="AE10" s="77"/>
      <c r="AF10" s="77"/>
      <c r="AG10" s="77"/>
    </row>
    <row r="11" spans="1:41" s="27" customFormat="1" ht="76.5" customHeight="1" x14ac:dyDescent="0.25">
      <c r="A11" s="266"/>
      <c r="B11" s="266"/>
      <c r="C11" s="266"/>
      <c r="D11" s="266"/>
      <c r="E11" s="266"/>
      <c r="F11" s="266"/>
      <c r="G11" s="266"/>
      <c r="H11" s="266"/>
      <c r="I11" s="266"/>
      <c r="J11" s="259" t="s">
        <v>248</v>
      </c>
      <c r="K11" s="266"/>
      <c r="L11" s="265" t="s">
        <v>248</v>
      </c>
      <c r="M11" s="67" t="s">
        <v>157</v>
      </c>
      <c r="N11" s="67" t="s">
        <v>158</v>
      </c>
      <c r="O11" s="67"/>
      <c r="P11" s="67" t="s">
        <v>46</v>
      </c>
      <c r="Q11" s="67"/>
      <c r="R11" s="68">
        <v>0.9</v>
      </c>
      <c r="S11" s="77"/>
      <c r="T11" s="77"/>
      <c r="U11" s="77"/>
      <c r="V11" s="77"/>
      <c r="W11" s="77"/>
      <c r="X11" s="77"/>
      <c r="Y11" s="273" t="s">
        <v>201</v>
      </c>
      <c r="Z11" s="133">
        <v>0.875</v>
      </c>
      <c r="AA11" s="133">
        <v>0.9</v>
      </c>
      <c r="AB11" s="133">
        <f>+Z11/AA11</f>
        <v>0.97222222222222221</v>
      </c>
      <c r="AC11" s="134" t="s">
        <v>286</v>
      </c>
      <c r="AD11" s="77"/>
      <c r="AE11" s="77"/>
      <c r="AF11" s="77"/>
      <c r="AG11" s="77"/>
    </row>
    <row r="12" spans="1:41" s="27" customFormat="1" ht="109.5" customHeight="1" x14ac:dyDescent="0.25">
      <c r="A12" s="266"/>
      <c r="B12" s="266"/>
      <c r="C12" s="266"/>
      <c r="D12" s="266"/>
      <c r="E12" s="266"/>
      <c r="F12" s="266"/>
      <c r="G12" s="266"/>
      <c r="H12" s="266"/>
      <c r="I12" s="266"/>
      <c r="J12" s="303"/>
      <c r="K12" s="266"/>
      <c r="L12" s="299"/>
      <c r="M12" s="43" t="s">
        <v>155</v>
      </c>
      <c r="N12" s="43" t="s">
        <v>156</v>
      </c>
      <c r="O12" s="64"/>
      <c r="P12" s="43" t="s">
        <v>46</v>
      </c>
      <c r="Q12" s="44"/>
      <c r="R12" s="78">
        <v>0.2</v>
      </c>
      <c r="S12" s="77"/>
      <c r="T12" s="77"/>
      <c r="U12" s="77"/>
      <c r="V12" s="77"/>
      <c r="W12" s="77"/>
      <c r="X12" s="77"/>
      <c r="Y12" s="275"/>
      <c r="Z12" s="65">
        <v>0.7651</v>
      </c>
      <c r="AA12" s="65">
        <v>0.2</v>
      </c>
      <c r="AB12" s="65">
        <v>3.8254999999999999</v>
      </c>
      <c r="AC12" s="132" t="s">
        <v>288</v>
      </c>
      <c r="AD12" s="77"/>
      <c r="AE12" s="77"/>
      <c r="AF12" s="77"/>
      <c r="AG12" s="77"/>
    </row>
    <row r="13" spans="1:41" s="36" customFormat="1" ht="108" customHeight="1" x14ac:dyDescent="0.25">
      <c r="A13" s="266"/>
      <c r="B13" s="266"/>
      <c r="C13" s="266"/>
      <c r="D13" s="266"/>
      <c r="E13" s="266"/>
      <c r="F13" s="266"/>
      <c r="G13" s="266"/>
      <c r="H13" s="266"/>
      <c r="I13" s="266"/>
      <c r="J13" s="304" t="s">
        <v>249</v>
      </c>
      <c r="K13" s="266"/>
      <c r="L13" s="312" t="s">
        <v>199</v>
      </c>
      <c r="M13" s="67" t="s">
        <v>159</v>
      </c>
      <c r="N13" s="67" t="s">
        <v>160</v>
      </c>
      <c r="O13" s="67"/>
      <c r="P13" s="67" t="s">
        <v>46</v>
      </c>
      <c r="Q13" s="67"/>
      <c r="R13" s="68">
        <v>0.9</v>
      </c>
      <c r="S13" s="67" t="s">
        <v>208</v>
      </c>
      <c r="T13" s="67" t="s">
        <v>209</v>
      </c>
      <c r="U13" s="67"/>
      <c r="V13" s="67" t="s">
        <v>46</v>
      </c>
      <c r="W13" s="67"/>
      <c r="X13" s="68">
        <v>0.9</v>
      </c>
      <c r="Y13" s="229" t="s">
        <v>202</v>
      </c>
      <c r="Z13" s="133">
        <v>0.91500000000000004</v>
      </c>
      <c r="AA13" s="133">
        <v>0.9</v>
      </c>
      <c r="AB13" s="133">
        <v>1.0166666666666666</v>
      </c>
      <c r="AC13" s="67" t="s">
        <v>287</v>
      </c>
      <c r="AD13" s="133">
        <v>0.84090909090909105</v>
      </c>
      <c r="AE13" s="133">
        <v>0.9</v>
      </c>
      <c r="AF13" s="133">
        <v>0.93434343434343448</v>
      </c>
      <c r="AG13" s="67" t="s">
        <v>367</v>
      </c>
    </row>
    <row r="14" spans="1:41" s="27" customFormat="1" ht="241.5" customHeight="1" x14ac:dyDescent="0.25">
      <c r="A14" s="266"/>
      <c r="B14" s="266"/>
      <c r="C14" s="266"/>
      <c r="D14" s="79"/>
      <c r="E14" s="266"/>
      <c r="F14" s="266"/>
      <c r="G14" s="306"/>
      <c r="H14" s="266"/>
      <c r="I14" s="266"/>
      <c r="J14" s="305"/>
      <c r="K14" s="266"/>
      <c r="L14" s="312"/>
      <c r="M14" s="64" t="s">
        <v>161</v>
      </c>
      <c r="N14" s="64" t="s">
        <v>162</v>
      </c>
      <c r="O14" s="64"/>
      <c r="P14" s="64" t="s">
        <v>46</v>
      </c>
      <c r="Q14" s="65">
        <v>0.35</v>
      </c>
      <c r="R14" s="78">
        <v>0.3</v>
      </c>
      <c r="S14" s="44" t="s">
        <v>163</v>
      </c>
      <c r="T14" s="44" t="s">
        <v>164</v>
      </c>
      <c r="U14" s="65"/>
      <c r="V14" s="65" t="s">
        <v>46</v>
      </c>
      <c r="W14" s="65"/>
      <c r="X14" s="65">
        <v>0.9</v>
      </c>
      <c r="Y14" s="231"/>
      <c r="Z14" s="44" t="s">
        <v>289</v>
      </c>
      <c r="AA14" s="44">
        <v>0.9</v>
      </c>
      <c r="AB14" s="43">
        <v>0</v>
      </c>
      <c r="AC14" s="44" t="s">
        <v>290</v>
      </c>
      <c r="AD14" s="44">
        <v>0.75380000000000003</v>
      </c>
      <c r="AE14" s="44">
        <v>0.9</v>
      </c>
      <c r="AF14" s="132">
        <v>0.83755555555555561</v>
      </c>
      <c r="AG14" s="44" t="s">
        <v>291</v>
      </c>
    </row>
    <row r="15" spans="1:41" s="37" customFormat="1" ht="135" customHeight="1" x14ac:dyDescent="0.25">
      <c r="A15" s="266"/>
      <c r="B15" s="266"/>
      <c r="C15" s="266"/>
      <c r="D15" s="309" t="s">
        <v>50</v>
      </c>
      <c r="E15" s="307" t="s">
        <v>177</v>
      </c>
      <c r="F15" s="307" t="s">
        <v>181</v>
      </c>
      <c r="G15" s="307" t="s">
        <v>181</v>
      </c>
      <c r="H15" s="266"/>
      <c r="I15" s="266"/>
      <c r="J15" s="307" t="s">
        <v>200</v>
      </c>
      <c r="K15" s="266"/>
      <c r="L15" s="226" t="s">
        <v>200</v>
      </c>
      <c r="M15" s="229" t="s">
        <v>150</v>
      </c>
      <c r="N15" s="229"/>
      <c r="O15" s="229"/>
      <c r="P15" s="229" t="s">
        <v>46</v>
      </c>
      <c r="Q15" s="229"/>
      <c r="R15" s="279">
        <v>1</v>
      </c>
      <c r="S15" s="67" t="s">
        <v>151</v>
      </c>
      <c r="T15" s="67" t="s">
        <v>152</v>
      </c>
      <c r="U15" s="67"/>
      <c r="V15" s="67" t="s">
        <v>42</v>
      </c>
      <c r="W15" s="67"/>
      <c r="X15" s="159">
        <v>500</v>
      </c>
      <c r="Y15" s="273" t="s">
        <v>203</v>
      </c>
      <c r="Z15" s="310">
        <v>0.64370000000000005</v>
      </c>
      <c r="AA15" s="279">
        <v>1</v>
      </c>
      <c r="AB15" s="310">
        <v>0.64370000000000005</v>
      </c>
      <c r="AC15" s="229" t="s">
        <v>292</v>
      </c>
      <c r="AD15" s="140">
        <v>4.5</v>
      </c>
      <c r="AE15" s="140">
        <v>6</v>
      </c>
      <c r="AF15" s="133">
        <v>0.75</v>
      </c>
      <c r="AG15" s="67" t="s">
        <v>293</v>
      </c>
    </row>
    <row r="16" spans="1:41" s="37" customFormat="1" ht="72.75" thickBot="1" x14ac:dyDescent="0.3">
      <c r="A16" s="266"/>
      <c r="B16" s="266"/>
      <c r="C16" s="266"/>
      <c r="D16" s="259"/>
      <c r="E16" s="308"/>
      <c r="F16" s="308"/>
      <c r="G16" s="308"/>
      <c r="H16" s="266"/>
      <c r="I16" s="266"/>
      <c r="J16" s="308"/>
      <c r="K16" s="266"/>
      <c r="L16" s="228"/>
      <c r="M16" s="231"/>
      <c r="N16" s="231"/>
      <c r="O16" s="231"/>
      <c r="P16" s="231"/>
      <c r="Q16" s="231"/>
      <c r="R16" s="281"/>
      <c r="S16" s="65" t="s">
        <v>153</v>
      </c>
      <c r="T16" s="65" t="s">
        <v>154</v>
      </c>
      <c r="U16" s="65"/>
      <c r="V16" s="65" t="s">
        <v>42</v>
      </c>
      <c r="W16" s="65"/>
      <c r="X16" s="205">
        <v>500</v>
      </c>
      <c r="Y16" s="275"/>
      <c r="Z16" s="311"/>
      <c r="AA16" s="281"/>
      <c r="AB16" s="311"/>
      <c r="AC16" s="231"/>
      <c r="AD16" s="141">
        <v>4.75</v>
      </c>
      <c r="AE16" s="141">
        <v>5</v>
      </c>
      <c r="AF16" s="132">
        <v>0.95</v>
      </c>
      <c r="AG16" s="65" t="s">
        <v>294</v>
      </c>
    </row>
    <row r="17" spans="22:32" s="37" customFormat="1" ht="42.75" thickBot="1" x14ac:dyDescent="0.3">
      <c r="V17" s="38"/>
      <c r="W17" s="38"/>
      <c r="AA17" s="124" t="s">
        <v>256</v>
      </c>
      <c r="AB17" s="123">
        <f>AVERAGE(AB5:AB16)</f>
        <v>1.0593666850155214</v>
      </c>
      <c r="AE17" s="124" t="s">
        <v>256</v>
      </c>
      <c r="AF17" s="123">
        <f>AVERAGE(AF5:AF16)</f>
        <v>0.86115654169566547</v>
      </c>
    </row>
    <row r="18" spans="22:32" s="37" customFormat="1" x14ac:dyDescent="0.25">
      <c r="V18" s="38"/>
      <c r="W18" s="38"/>
    </row>
    <row r="19" spans="22:32" s="37" customFormat="1" x14ac:dyDescent="0.25">
      <c r="V19" s="38"/>
      <c r="W19" s="38"/>
    </row>
    <row r="20" spans="22:32" s="37" customFormat="1" x14ac:dyDescent="0.25">
      <c r="V20" s="38"/>
      <c r="W20" s="38"/>
    </row>
    <row r="21" spans="22:32" s="37" customFormat="1" x14ac:dyDescent="0.25">
      <c r="V21" s="38"/>
      <c r="W21" s="38"/>
    </row>
    <row r="22" spans="22:32" s="37" customFormat="1" x14ac:dyDescent="0.25">
      <c r="V22" s="38"/>
      <c r="W22" s="38"/>
    </row>
    <row r="23" spans="22:32" s="37" customFormat="1" x14ac:dyDescent="0.25">
      <c r="V23" s="38"/>
      <c r="W23" s="38"/>
    </row>
    <row r="24" spans="22:32" s="37" customFormat="1" x14ac:dyDescent="0.25">
      <c r="V24" s="38"/>
      <c r="W24" s="38"/>
    </row>
    <row r="25" spans="22:32" s="37" customFormat="1" x14ac:dyDescent="0.25">
      <c r="V25" s="38"/>
      <c r="W25" s="38"/>
    </row>
    <row r="26" spans="22:32" s="37" customFormat="1" x14ac:dyDescent="0.25">
      <c r="V26" s="38"/>
      <c r="W26" s="38"/>
    </row>
    <row r="27" spans="22:32" s="37" customFormat="1" x14ac:dyDescent="0.25">
      <c r="V27" s="38"/>
      <c r="W27" s="38"/>
    </row>
    <row r="28" spans="22:32" s="37" customFormat="1" x14ac:dyDescent="0.25">
      <c r="V28" s="38"/>
      <c r="W28" s="38"/>
    </row>
    <row r="29" spans="22:32" s="37" customFormat="1" x14ac:dyDescent="0.25">
      <c r="V29" s="38"/>
      <c r="W29" s="38"/>
    </row>
    <row r="30" spans="22:32" s="37" customFormat="1" x14ac:dyDescent="0.25">
      <c r="V30" s="38"/>
      <c r="W30" s="38"/>
    </row>
    <row r="31" spans="22:32" s="37" customFormat="1" x14ac:dyDescent="0.25">
      <c r="V31" s="38"/>
      <c r="W31" s="38"/>
    </row>
    <row r="32" spans="22:32" s="37" customFormat="1" x14ac:dyDescent="0.25">
      <c r="V32" s="38"/>
      <c r="W32" s="38"/>
    </row>
    <row r="33" spans="22:23" s="37" customFormat="1" x14ac:dyDescent="0.25">
      <c r="V33" s="38"/>
      <c r="W33" s="38"/>
    </row>
    <row r="34" spans="22:23" s="37" customFormat="1" x14ac:dyDescent="0.25">
      <c r="V34" s="38"/>
      <c r="W34" s="38"/>
    </row>
    <row r="35" spans="22:23" s="37" customFormat="1" x14ac:dyDescent="0.25">
      <c r="V35" s="38"/>
      <c r="W35" s="38"/>
    </row>
    <row r="36" spans="22:23" s="37" customFormat="1" x14ac:dyDescent="0.25">
      <c r="V36" s="38"/>
      <c r="W36" s="38"/>
    </row>
    <row r="37" spans="22:23" s="37" customFormat="1" x14ac:dyDescent="0.25">
      <c r="V37" s="38"/>
      <c r="W37" s="38"/>
    </row>
    <row r="38" spans="22:23" s="37" customFormat="1" x14ac:dyDescent="0.25">
      <c r="V38" s="38"/>
      <c r="W38" s="38"/>
    </row>
    <row r="39" spans="22:23" s="37" customFormat="1" x14ac:dyDescent="0.25">
      <c r="V39" s="38"/>
      <c r="W39" s="38"/>
    </row>
    <row r="40" spans="22:23" s="37" customFormat="1" x14ac:dyDescent="0.25">
      <c r="V40" s="38"/>
      <c r="W40" s="38"/>
    </row>
    <row r="41" spans="22:23" s="37" customFormat="1" x14ac:dyDescent="0.25">
      <c r="V41" s="38"/>
      <c r="W41" s="38"/>
    </row>
    <row r="42" spans="22:23" s="37" customFormat="1" x14ac:dyDescent="0.25">
      <c r="V42" s="38"/>
      <c r="W42" s="38"/>
    </row>
    <row r="43" spans="22:23" s="37" customFormat="1" x14ac:dyDescent="0.25">
      <c r="V43" s="38"/>
      <c r="W43" s="38"/>
    </row>
    <row r="44" spans="22:23" s="37" customFormat="1" x14ac:dyDescent="0.25">
      <c r="V44" s="38"/>
      <c r="W44" s="38"/>
    </row>
    <row r="45" spans="22:23" s="37" customFormat="1" x14ac:dyDescent="0.25">
      <c r="V45" s="38"/>
      <c r="W45" s="38"/>
    </row>
    <row r="46" spans="22:23" s="37" customFormat="1" x14ac:dyDescent="0.25">
      <c r="V46" s="38"/>
      <c r="W46" s="38"/>
    </row>
    <row r="47" spans="22:23" s="37" customFormat="1" x14ac:dyDescent="0.25">
      <c r="V47" s="38"/>
      <c r="W47" s="38"/>
    </row>
    <row r="48" spans="22:23" s="37" customFormat="1" x14ac:dyDescent="0.25">
      <c r="V48" s="38"/>
      <c r="W48" s="38"/>
    </row>
    <row r="49" spans="22:23" s="37" customFormat="1" x14ac:dyDescent="0.25">
      <c r="V49" s="38"/>
      <c r="W49" s="38"/>
    </row>
    <row r="50" spans="22:23" s="37" customFormat="1" x14ac:dyDescent="0.25">
      <c r="V50" s="38"/>
      <c r="W50" s="38"/>
    </row>
    <row r="51" spans="22:23" s="37" customFormat="1" x14ac:dyDescent="0.25">
      <c r="V51" s="38"/>
      <c r="W51" s="38"/>
    </row>
    <row r="52" spans="22:23" s="37" customFormat="1" x14ac:dyDescent="0.25">
      <c r="V52" s="38"/>
      <c r="W52" s="38"/>
    </row>
    <row r="53" spans="22:23" s="37" customFormat="1" x14ac:dyDescent="0.25">
      <c r="V53" s="38"/>
      <c r="W53" s="38"/>
    </row>
    <row r="54" spans="22:23" s="37" customFormat="1" x14ac:dyDescent="0.25">
      <c r="V54" s="38"/>
      <c r="W54" s="38"/>
    </row>
    <row r="55" spans="22:23" s="37" customFormat="1" x14ac:dyDescent="0.25">
      <c r="V55" s="38"/>
      <c r="W55" s="38"/>
    </row>
    <row r="56" spans="22:23" s="37" customFormat="1" x14ac:dyDescent="0.25">
      <c r="V56" s="38"/>
      <c r="W56" s="38"/>
    </row>
    <row r="57" spans="22:23" s="37" customFormat="1" x14ac:dyDescent="0.25">
      <c r="V57" s="38"/>
      <c r="W57" s="38"/>
    </row>
    <row r="58" spans="22:23" s="37" customFormat="1" x14ac:dyDescent="0.25">
      <c r="V58" s="38"/>
      <c r="W58" s="38"/>
    </row>
    <row r="59" spans="22:23" s="37" customFormat="1" x14ac:dyDescent="0.25">
      <c r="V59" s="38"/>
      <c r="W59" s="38"/>
    </row>
    <row r="60" spans="22:23" s="37" customFormat="1" x14ac:dyDescent="0.25">
      <c r="V60" s="38"/>
      <c r="W60" s="38"/>
    </row>
    <row r="61" spans="22:23" s="37" customFormat="1" x14ac:dyDescent="0.25">
      <c r="V61" s="38"/>
      <c r="W61" s="38"/>
    </row>
    <row r="62" spans="22:23" s="37" customFormat="1" x14ac:dyDescent="0.25">
      <c r="V62" s="38"/>
      <c r="W62" s="38"/>
    </row>
    <row r="63" spans="22:23" s="37" customFormat="1" x14ac:dyDescent="0.25">
      <c r="V63" s="38"/>
      <c r="W63" s="38"/>
    </row>
    <row r="64" spans="22:23" s="37" customFormat="1" x14ac:dyDescent="0.25">
      <c r="V64" s="38"/>
      <c r="W64" s="38"/>
    </row>
    <row r="65" spans="22:23" s="37" customFormat="1" x14ac:dyDescent="0.25">
      <c r="V65" s="38"/>
      <c r="W65" s="38"/>
    </row>
    <row r="66" spans="22:23" s="37" customFormat="1" x14ac:dyDescent="0.25">
      <c r="V66" s="38"/>
      <c r="W66" s="38"/>
    </row>
    <row r="67" spans="22:23" s="37" customFormat="1" x14ac:dyDescent="0.25">
      <c r="V67" s="38"/>
      <c r="W67" s="38"/>
    </row>
    <row r="68" spans="22:23" s="37" customFormat="1" x14ac:dyDescent="0.25">
      <c r="V68" s="38"/>
      <c r="W68" s="38"/>
    </row>
    <row r="69" spans="22:23" s="37" customFormat="1" x14ac:dyDescent="0.25">
      <c r="V69" s="38"/>
      <c r="W69" s="38"/>
    </row>
    <row r="70" spans="22:23" s="37" customFormat="1" x14ac:dyDescent="0.25">
      <c r="V70" s="38"/>
      <c r="W70" s="38"/>
    </row>
    <row r="71" spans="22:23" s="37" customFormat="1" x14ac:dyDescent="0.25">
      <c r="V71" s="38"/>
      <c r="W71" s="38"/>
    </row>
    <row r="72" spans="22:23" s="37" customFormat="1" x14ac:dyDescent="0.25">
      <c r="V72" s="38"/>
      <c r="W72" s="38"/>
    </row>
    <row r="73" spans="22:23" s="37" customFormat="1" x14ac:dyDescent="0.25">
      <c r="V73" s="38"/>
      <c r="W73" s="38"/>
    </row>
    <row r="74" spans="22:23" s="37" customFormat="1" x14ac:dyDescent="0.25">
      <c r="V74" s="38"/>
      <c r="W74" s="38"/>
    </row>
    <row r="75" spans="22:23" s="37" customFormat="1" x14ac:dyDescent="0.25">
      <c r="V75" s="38"/>
      <c r="W75" s="38"/>
    </row>
    <row r="76" spans="22:23" s="37" customFormat="1" x14ac:dyDescent="0.25">
      <c r="V76" s="38"/>
      <c r="W76" s="38"/>
    </row>
    <row r="77" spans="22:23" s="37" customFormat="1" x14ac:dyDescent="0.25">
      <c r="V77" s="38"/>
      <c r="W77" s="38"/>
    </row>
    <row r="78" spans="22:23" s="37" customFormat="1" x14ac:dyDescent="0.25">
      <c r="V78" s="38"/>
      <c r="W78" s="38"/>
    </row>
    <row r="79" spans="22:23" s="37" customFormat="1" x14ac:dyDescent="0.25">
      <c r="V79" s="38"/>
      <c r="W79" s="38"/>
    </row>
    <row r="80" spans="22:23" s="37" customFormat="1" x14ac:dyDescent="0.25">
      <c r="V80" s="38"/>
      <c r="W80" s="38"/>
    </row>
    <row r="81" spans="22:23" s="37" customFormat="1" x14ac:dyDescent="0.25">
      <c r="V81" s="38"/>
      <c r="W81" s="38"/>
    </row>
    <row r="82" spans="22:23" s="37" customFormat="1" x14ac:dyDescent="0.25">
      <c r="V82" s="38"/>
      <c r="W82" s="38"/>
    </row>
    <row r="83" spans="22:23" s="37" customFormat="1" x14ac:dyDescent="0.25">
      <c r="V83" s="38"/>
      <c r="W83" s="38"/>
    </row>
    <row r="84" spans="22:23" s="37" customFormat="1" x14ac:dyDescent="0.25">
      <c r="V84" s="38"/>
      <c r="W84" s="38"/>
    </row>
    <row r="85" spans="22:23" s="37" customFormat="1" x14ac:dyDescent="0.25">
      <c r="V85" s="38"/>
      <c r="W85" s="38"/>
    </row>
    <row r="86" spans="22:23" s="37" customFormat="1" x14ac:dyDescent="0.25">
      <c r="V86" s="38"/>
      <c r="W86" s="38"/>
    </row>
    <row r="87" spans="22:23" s="37" customFormat="1" x14ac:dyDescent="0.25">
      <c r="V87" s="38"/>
      <c r="W87" s="38"/>
    </row>
  </sheetData>
  <mergeCells count="53">
    <mergeCell ref="AA15:AA16"/>
    <mergeCell ref="AB15:AB16"/>
    <mergeCell ref="AC15:AC16"/>
    <mergeCell ref="Y15:Y16"/>
    <mergeCell ref="Q15:Q16"/>
    <mergeCell ref="R15:R16"/>
    <mergeCell ref="E7:E14"/>
    <mergeCell ref="F7:F14"/>
    <mergeCell ref="D7:D13"/>
    <mergeCell ref="P15:P16"/>
    <mergeCell ref="Z15:Z16"/>
    <mergeCell ref="N15:N16"/>
    <mergeCell ref="O15:O16"/>
    <mergeCell ref="L13:L14"/>
    <mergeCell ref="K7:K16"/>
    <mergeCell ref="J15:J16"/>
    <mergeCell ref="Y7:Y10"/>
    <mergeCell ref="Y11:Y12"/>
    <mergeCell ref="L7:L10"/>
    <mergeCell ref="L11:L12"/>
    <mergeCell ref="Y13:Y14"/>
    <mergeCell ref="A5:C5"/>
    <mergeCell ref="I7:I16"/>
    <mergeCell ref="J7:J10"/>
    <mergeCell ref="J11:J12"/>
    <mergeCell ref="M15:M16"/>
    <mergeCell ref="J13:J14"/>
    <mergeCell ref="L15:L16"/>
    <mergeCell ref="A7:A16"/>
    <mergeCell ref="B7:B16"/>
    <mergeCell ref="C7:C16"/>
    <mergeCell ref="H7:H16"/>
    <mergeCell ref="G7:G14"/>
    <mergeCell ref="G15:G16"/>
    <mergeCell ref="D15:D16"/>
    <mergeCell ref="E15:E16"/>
    <mergeCell ref="F15:F16"/>
    <mergeCell ref="C1:Y3"/>
    <mergeCell ref="K5:K6"/>
    <mergeCell ref="AE1:AF1"/>
    <mergeCell ref="AE2:AF2"/>
    <mergeCell ref="AE3:AF3"/>
    <mergeCell ref="A4:L4"/>
    <mergeCell ref="M4:R5"/>
    <mergeCell ref="S4:X5"/>
    <mergeCell ref="Y4:Y5"/>
    <mergeCell ref="Z4:AG4"/>
    <mergeCell ref="D5:E5"/>
    <mergeCell ref="F5:G5"/>
    <mergeCell ref="H5:J5"/>
    <mergeCell ref="L5:L6"/>
    <mergeCell ref="Z5:AC5"/>
    <mergeCell ref="AD5:AG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B4A1-0D0E-49C8-8F23-C3B279A5CE5A}">
  <sheetPr>
    <tabColor theme="7"/>
  </sheetPr>
  <dimension ref="A1:AG10"/>
  <sheetViews>
    <sheetView topLeftCell="O1" zoomScaleNormal="100" workbookViewId="0">
      <selection activeCell="AB14" sqref="AB14"/>
    </sheetView>
  </sheetViews>
  <sheetFormatPr defaultColWidth="11.42578125" defaultRowHeight="15" x14ac:dyDescent="0.25"/>
  <cols>
    <col min="2" max="2" width="14" customWidth="1"/>
    <col min="3" max="3" width="20.7109375" customWidth="1"/>
    <col min="4" max="4" width="19" customWidth="1"/>
    <col min="5" max="5" width="20" customWidth="1"/>
    <col min="7" max="7" width="14.42578125" customWidth="1"/>
    <col min="8" max="8" width="15.28515625" customWidth="1"/>
    <col min="10" max="10" width="14.42578125" customWidth="1"/>
    <col min="11" max="11" width="28.42578125" customWidth="1"/>
    <col min="12" max="12" width="15.42578125" customWidth="1"/>
    <col min="13" max="13" width="27" customWidth="1"/>
    <col min="14" max="14" width="18.85546875" customWidth="1"/>
    <col min="15" max="15" width="14.7109375" customWidth="1"/>
    <col min="17" max="18" width="20.42578125" customWidth="1"/>
    <col min="19" max="19" width="18.5703125" customWidth="1"/>
    <col min="20" max="20" width="20.5703125" customWidth="1"/>
    <col min="21" max="21" width="14.7109375" customWidth="1"/>
    <col min="22" max="22" width="15.7109375" customWidth="1"/>
    <col min="23" max="23" width="15.42578125" customWidth="1"/>
    <col min="24" max="24" width="21.5703125" customWidth="1"/>
    <col min="25" max="25" width="14.140625" customWidth="1"/>
    <col min="26" max="26" width="12.85546875" customWidth="1"/>
    <col min="27" max="27" width="20.5703125" customWidth="1"/>
    <col min="28" max="28" width="21.42578125" customWidth="1"/>
    <col min="29" max="29" width="25.85546875" customWidth="1"/>
    <col min="31" max="31" width="17.28515625" customWidth="1"/>
    <col min="32" max="32" width="21.42578125" customWidth="1"/>
    <col min="33" max="33" width="27.85546875" customWidth="1"/>
  </cols>
  <sheetData>
    <row r="1" spans="1:33"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row>
    <row r="2" spans="1:33"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row>
    <row r="3" spans="1:33"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row>
    <row r="4" spans="1:33"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row>
    <row r="5" spans="1:33" s="14" customFormat="1" ht="51.75"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row>
    <row r="6" spans="1:33"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row>
    <row r="7" spans="1:33" ht="60" customHeight="1" x14ac:dyDescent="0.25">
      <c r="A7" s="315" t="s">
        <v>34</v>
      </c>
      <c r="B7" s="258" t="s">
        <v>35</v>
      </c>
      <c r="C7" s="315" t="s">
        <v>36</v>
      </c>
      <c r="D7" s="258" t="s">
        <v>52</v>
      </c>
      <c r="E7" s="315" t="s">
        <v>178</v>
      </c>
      <c r="F7" s="258" t="s">
        <v>100</v>
      </c>
      <c r="G7" s="318" t="s">
        <v>100</v>
      </c>
      <c r="H7" s="320" t="s">
        <v>101</v>
      </c>
      <c r="I7" s="318" t="s">
        <v>41</v>
      </c>
      <c r="J7" s="318" t="s">
        <v>226</v>
      </c>
      <c r="K7" s="258" t="s">
        <v>100</v>
      </c>
      <c r="L7" s="315" t="s">
        <v>101</v>
      </c>
      <c r="M7" s="229" t="s">
        <v>102</v>
      </c>
      <c r="N7" s="316" t="s">
        <v>103</v>
      </c>
      <c r="O7" s="279" t="s">
        <v>210</v>
      </c>
      <c r="P7" s="316" t="s">
        <v>46</v>
      </c>
      <c r="Q7" s="279">
        <v>0</v>
      </c>
      <c r="R7" s="279">
        <v>0.8</v>
      </c>
      <c r="S7" s="39" t="s">
        <v>104</v>
      </c>
      <c r="T7" s="39" t="s">
        <v>105</v>
      </c>
      <c r="U7" s="90" t="s">
        <v>210</v>
      </c>
      <c r="V7" s="39" t="s">
        <v>46</v>
      </c>
      <c r="W7" s="82"/>
      <c r="X7" s="45">
        <v>0.8</v>
      </c>
      <c r="Y7" s="313" t="s">
        <v>204</v>
      </c>
      <c r="Z7" s="322">
        <v>0.8984375</v>
      </c>
      <c r="AA7" s="279">
        <v>0.85</v>
      </c>
      <c r="AB7" s="322">
        <v>1.0569852941176472</v>
      </c>
      <c r="AC7" s="276" t="s">
        <v>295</v>
      </c>
      <c r="AD7" s="133">
        <v>0.86363636363636365</v>
      </c>
      <c r="AE7" s="133">
        <v>0.85</v>
      </c>
      <c r="AF7" s="133">
        <v>1.0160427807486632</v>
      </c>
      <c r="AG7" s="80" t="s">
        <v>296</v>
      </c>
    </row>
    <row r="8" spans="1:33" ht="72" customHeight="1" x14ac:dyDescent="0.25">
      <c r="A8" s="266"/>
      <c r="B8" s="259"/>
      <c r="C8" s="266"/>
      <c r="D8" s="259"/>
      <c r="E8" s="266"/>
      <c r="F8" s="259"/>
      <c r="G8" s="319"/>
      <c r="H8" s="321"/>
      <c r="I8" s="319"/>
      <c r="J8" s="319"/>
      <c r="K8" s="259"/>
      <c r="L8" s="266"/>
      <c r="M8" s="230"/>
      <c r="N8" s="317"/>
      <c r="O8" s="280"/>
      <c r="P8" s="317"/>
      <c r="Q8" s="281"/>
      <c r="R8" s="281"/>
      <c r="S8" s="44" t="s">
        <v>106</v>
      </c>
      <c r="T8" s="44" t="s">
        <v>107</v>
      </c>
      <c r="U8" s="65" t="s">
        <v>210</v>
      </c>
      <c r="V8" s="44" t="s">
        <v>46</v>
      </c>
      <c r="W8" s="65"/>
      <c r="X8" s="44">
        <v>0.8</v>
      </c>
      <c r="Y8" s="314"/>
      <c r="Z8" s="323"/>
      <c r="AA8" s="280"/>
      <c r="AB8" s="323"/>
      <c r="AC8" s="278"/>
      <c r="AD8" s="132">
        <v>0.92465753424657537</v>
      </c>
      <c r="AE8" s="132">
        <v>0.85</v>
      </c>
      <c r="AF8" s="132">
        <v>1.0878323932312652</v>
      </c>
      <c r="AG8" s="81" t="s">
        <v>297</v>
      </c>
    </row>
    <row r="9" spans="1:33" ht="82.5" customHeight="1" thickBot="1" x14ac:dyDescent="0.3">
      <c r="A9" s="266"/>
      <c r="B9" s="259"/>
      <c r="C9" s="266"/>
      <c r="D9" s="259"/>
      <c r="E9" s="266"/>
      <c r="F9" s="259"/>
      <c r="G9" s="319"/>
      <c r="H9" s="321"/>
      <c r="I9" s="319"/>
      <c r="J9" s="319"/>
      <c r="K9" s="259"/>
      <c r="L9" s="266"/>
      <c r="M9" s="87" t="s">
        <v>207</v>
      </c>
      <c r="N9" s="87" t="s">
        <v>206</v>
      </c>
      <c r="O9" s="87" t="s">
        <v>185</v>
      </c>
      <c r="P9" s="87" t="s">
        <v>46</v>
      </c>
      <c r="Q9" s="87" t="s">
        <v>101</v>
      </c>
      <c r="R9" s="89">
        <v>0.81</v>
      </c>
      <c r="S9" s="88"/>
      <c r="T9" s="88"/>
      <c r="U9" s="88"/>
      <c r="V9" s="88"/>
      <c r="W9" s="88"/>
      <c r="X9" s="88"/>
      <c r="Y9" s="314"/>
      <c r="Z9" s="142">
        <v>0.81</v>
      </c>
      <c r="AA9" s="89">
        <v>0.81</v>
      </c>
      <c r="AB9" s="89">
        <v>1</v>
      </c>
      <c r="AC9" s="210" t="s">
        <v>371</v>
      </c>
      <c r="AD9" s="88"/>
      <c r="AE9" s="88"/>
      <c r="AF9" s="88"/>
      <c r="AG9" s="88"/>
    </row>
    <row r="10" spans="1:33" ht="42.75" thickBot="1" x14ac:dyDescent="0.3">
      <c r="AA10" s="124" t="s">
        <v>256</v>
      </c>
      <c r="AB10" s="123">
        <f>AVERAGE(AB7:AB9)</f>
        <v>1.0284926470588236</v>
      </c>
      <c r="AE10" s="124" t="s">
        <v>256</v>
      </c>
      <c r="AF10" s="123">
        <f>AVERAGE(AF7:AF9)</f>
        <v>1.0519375869899643</v>
      </c>
    </row>
  </sheetData>
  <mergeCells count="40">
    <mergeCell ref="AC7:AC8"/>
    <mergeCell ref="A7:A9"/>
    <mergeCell ref="B7:B9"/>
    <mergeCell ref="C7:C9"/>
    <mergeCell ref="D7:D9"/>
    <mergeCell ref="E7:E9"/>
    <mergeCell ref="F7:F9"/>
    <mergeCell ref="G7:G9"/>
    <mergeCell ref="H7:H9"/>
    <mergeCell ref="I7:I9"/>
    <mergeCell ref="J7:J9"/>
    <mergeCell ref="AB7:AB8"/>
    <mergeCell ref="R7:R8"/>
    <mergeCell ref="Q7:Q8"/>
    <mergeCell ref="P7:P8"/>
    <mergeCell ref="Z7:Z8"/>
    <mergeCell ref="C1:Y3"/>
    <mergeCell ref="AE1:AF1"/>
    <mergeCell ref="AE2:AF2"/>
    <mergeCell ref="AE3:AF3"/>
    <mergeCell ref="A4:L4"/>
    <mergeCell ref="M4:R5"/>
    <mergeCell ref="S4:X5"/>
    <mergeCell ref="Y4:Y5"/>
    <mergeCell ref="Z4:AG4"/>
    <mergeCell ref="D5:E5"/>
    <mergeCell ref="F5:G5"/>
    <mergeCell ref="H5:J5"/>
    <mergeCell ref="L5:L6"/>
    <mergeCell ref="Z5:AC5"/>
    <mergeCell ref="AD5:AG5"/>
    <mergeCell ref="A5:C5"/>
    <mergeCell ref="AA7:AA8"/>
    <mergeCell ref="Y7:Y9"/>
    <mergeCell ref="K5:K6"/>
    <mergeCell ref="O7:O8"/>
    <mergeCell ref="M7:M8"/>
    <mergeCell ref="K7:K9"/>
    <mergeCell ref="L7:L9"/>
    <mergeCell ref="N7:N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A8EE-CEF2-4274-A55E-D1ADC5AED8D7}">
  <sheetPr>
    <tabColor rgb="FFFF0000"/>
  </sheetPr>
  <dimension ref="A1:AIZ18"/>
  <sheetViews>
    <sheetView topLeftCell="O4" zoomScaleNormal="100" workbookViewId="0">
      <selection activeCell="AG11" sqref="AG11"/>
    </sheetView>
  </sheetViews>
  <sheetFormatPr defaultColWidth="11.42578125" defaultRowHeight="15" x14ac:dyDescent="0.25"/>
  <cols>
    <col min="1" max="1" width="23.140625" customWidth="1"/>
    <col min="2" max="2" width="23" customWidth="1"/>
    <col min="3" max="3" width="17.42578125" customWidth="1"/>
    <col min="4" max="4" width="22.5703125" customWidth="1"/>
    <col min="5" max="6" width="22" customWidth="1"/>
    <col min="7" max="7" width="14.7109375" customWidth="1"/>
    <col min="8" max="8" width="15.28515625" customWidth="1"/>
    <col min="9" max="9" width="14.140625" customWidth="1"/>
    <col min="10" max="10" width="14.42578125" customWidth="1"/>
    <col min="11" max="11" width="17.42578125" customWidth="1"/>
    <col min="12" max="12" width="23.5703125" customWidth="1"/>
    <col min="13" max="13" width="22.28515625" customWidth="1"/>
    <col min="14" max="14" width="18.42578125" customWidth="1"/>
    <col min="15" max="15" width="14.42578125" customWidth="1"/>
    <col min="16" max="16" width="13.85546875" customWidth="1"/>
    <col min="17" max="17" width="24.42578125" customWidth="1"/>
    <col min="18" max="18" width="13.140625" customWidth="1"/>
    <col min="19" max="19" width="18.85546875" customWidth="1"/>
    <col min="20" max="20" width="19" customWidth="1"/>
    <col min="21" max="21" width="17.5703125" customWidth="1"/>
    <col min="22" max="23" width="13.5703125" bestFit="1" customWidth="1"/>
    <col min="24" max="24" width="17.42578125" bestFit="1" customWidth="1"/>
    <col min="25" max="25" width="17.140625" customWidth="1"/>
    <col min="27" max="27" width="15.42578125" customWidth="1"/>
    <col min="28" max="28" width="15.85546875" customWidth="1"/>
    <col min="29" max="29" width="39.85546875" customWidth="1"/>
    <col min="31" max="31" width="17.7109375" customWidth="1"/>
    <col min="32" max="32" width="14.5703125" customWidth="1"/>
    <col min="33" max="33" width="39.85546875" customWidth="1"/>
    <col min="72" max="935" width="11.42578125" style="41"/>
  </cols>
  <sheetData>
    <row r="1" spans="1:936"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936" s="1" customFormat="1" ht="15.75"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c r="AI2"/>
      <c r="AJ2"/>
      <c r="AK2"/>
      <c r="AL2"/>
      <c r="AM2"/>
      <c r="AN2"/>
      <c r="AO2"/>
      <c r="AP2"/>
      <c r="AQ2"/>
      <c r="AR2"/>
      <c r="AS2"/>
      <c r="AT2"/>
      <c r="AU2"/>
      <c r="AV2"/>
      <c r="AW2"/>
      <c r="AX2"/>
      <c r="AY2"/>
      <c r="AZ2"/>
      <c r="BA2"/>
      <c r="BB2"/>
      <c r="BC2"/>
      <c r="BD2"/>
      <c r="BE2"/>
      <c r="BF2"/>
      <c r="BG2"/>
      <c r="BH2"/>
      <c r="BI2"/>
      <c r="BJ2"/>
      <c r="BK2"/>
      <c r="BL2"/>
      <c r="BM2"/>
      <c r="BN2"/>
      <c r="BO2"/>
      <c r="BP2"/>
      <c r="BQ2"/>
      <c r="BR2"/>
      <c r="BS2"/>
    </row>
    <row r="3" spans="1:936" s="1" customFormat="1" ht="31.5"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c r="AI3"/>
      <c r="AJ3"/>
      <c r="AK3"/>
      <c r="AL3"/>
      <c r="AM3"/>
      <c r="AN3"/>
      <c r="AO3"/>
      <c r="AP3"/>
      <c r="AQ3"/>
      <c r="AR3"/>
      <c r="AS3"/>
      <c r="AT3"/>
      <c r="AU3"/>
      <c r="AV3"/>
      <c r="AW3"/>
      <c r="AX3"/>
      <c r="AY3"/>
      <c r="AZ3"/>
      <c r="BA3"/>
      <c r="BB3"/>
      <c r="BC3"/>
      <c r="BD3"/>
      <c r="BE3"/>
      <c r="BF3"/>
      <c r="BG3"/>
      <c r="BH3"/>
      <c r="BI3"/>
      <c r="BJ3"/>
      <c r="BK3"/>
      <c r="BL3"/>
      <c r="BM3"/>
      <c r="BN3"/>
      <c r="BO3"/>
      <c r="BP3"/>
      <c r="BQ3"/>
      <c r="BR3"/>
      <c r="BS3"/>
    </row>
    <row r="4" spans="1:936"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c r="AI4"/>
      <c r="AJ4"/>
      <c r="AK4"/>
      <c r="AL4"/>
      <c r="AM4"/>
      <c r="AN4"/>
      <c r="AO4"/>
      <c r="AP4"/>
      <c r="AQ4"/>
      <c r="AR4"/>
      <c r="AS4"/>
      <c r="AT4"/>
      <c r="AU4"/>
      <c r="AV4"/>
      <c r="AW4"/>
      <c r="AX4"/>
      <c r="AY4"/>
      <c r="AZ4"/>
      <c r="BA4"/>
      <c r="BB4"/>
      <c r="BC4"/>
      <c r="BD4"/>
      <c r="BE4"/>
      <c r="BF4"/>
      <c r="BG4"/>
      <c r="BH4"/>
      <c r="BI4"/>
      <c r="BJ4"/>
      <c r="BK4"/>
      <c r="BL4"/>
      <c r="BM4"/>
      <c r="BN4"/>
      <c r="BO4"/>
      <c r="BP4"/>
      <c r="BQ4"/>
      <c r="BR4"/>
      <c r="BS4"/>
    </row>
    <row r="5" spans="1:936" s="14" customForma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c r="AI5"/>
      <c r="AJ5"/>
      <c r="AK5"/>
      <c r="AL5"/>
      <c r="AM5"/>
      <c r="AN5"/>
      <c r="AO5"/>
      <c r="AP5"/>
      <c r="AQ5"/>
      <c r="AR5"/>
      <c r="AS5"/>
      <c r="AT5"/>
      <c r="AU5"/>
      <c r="AV5"/>
      <c r="AW5"/>
      <c r="AX5"/>
      <c r="AY5"/>
      <c r="AZ5"/>
      <c r="BA5"/>
      <c r="BB5"/>
      <c r="BC5"/>
      <c r="BD5"/>
      <c r="BE5"/>
      <c r="BF5"/>
      <c r="BG5"/>
      <c r="BH5"/>
      <c r="BI5"/>
      <c r="BJ5"/>
      <c r="BK5"/>
      <c r="BL5"/>
      <c r="BM5"/>
      <c r="BN5"/>
      <c r="BO5"/>
      <c r="BP5"/>
      <c r="BQ5"/>
      <c r="BR5"/>
      <c r="BS5"/>
    </row>
    <row r="6" spans="1:936"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c r="AI6"/>
      <c r="AJ6"/>
      <c r="AK6"/>
      <c r="AL6"/>
      <c r="AM6"/>
      <c r="AN6"/>
      <c r="AO6"/>
      <c r="AP6"/>
      <c r="AQ6"/>
      <c r="AR6"/>
      <c r="AS6"/>
      <c r="AT6"/>
      <c r="AU6"/>
      <c r="AV6"/>
      <c r="AW6"/>
      <c r="AX6"/>
      <c r="AY6"/>
      <c r="AZ6"/>
      <c r="BA6"/>
      <c r="BB6"/>
      <c r="BC6"/>
      <c r="BD6"/>
      <c r="BE6"/>
      <c r="BF6"/>
      <c r="BG6"/>
      <c r="BH6"/>
      <c r="BI6"/>
      <c r="BJ6"/>
      <c r="BK6"/>
      <c r="BL6"/>
      <c r="BM6"/>
      <c r="BN6"/>
      <c r="BO6"/>
      <c r="BP6"/>
      <c r="BQ6"/>
      <c r="BR6"/>
      <c r="BS6"/>
    </row>
    <row r="7" spans="1:936" s="16" customFormat="1" ht="113.25" customHeight="1" x14ac:dyDescent="0.25">
      <c r="A7" s="326" t="s">
        <v>34</v>
      </c>
      <c r="B7" s="326" t="s">
        <v>35</v>
      </c>
      <c r="C7" s="326" t="s">
        <v>36</v>
      </c>
      <c r="D7" s="326" t="s">
        <v>81</v>
      </c>
      <c r="E7" s="326" t="s">
        <v>182</v>
      </c>
      <c r="F7" s="326" t="s">
        <v>38</v>
      </c>
      <c r="G7" s="327" t="s">
        <v>80</v>
      </c>
      <c r="H7" s="326" t="s">
        <v>101</v>
      </c>
      <c r="I7" s="326" t="s">
        <v>57</v>
      </c>
      <c r="J7" s="326" t="s">
        <v>181</v>
      </c>
      <c r="K7" s="326" t="s">
        <v>82</v>
      </c>
      <c r="L7" s="326" t="s">
        <v>101</v>
      </c>
      <c r="M7" s="328" t="s">
        <v>83</v>
      </c>
      <c r="N7" s="328" t="s">
        <v>83</v>
      </c>
      <c r="O7" s="333" t="s">
        <v>210</v>
      </c>
      <c r="P7" s="328" t="s">
        <v>42</v>
      </c>
      <c r="Q7" s="329"/>
      <c r="R7" s="329">
        <v>3610</v>
      </c>
      <c r="S7" s="15" t="s">
        <v>84</v>
      </c>
      <c r="T7" s="15" t="s">
        <v>85</v>
      </c>
      <c r="U7" s="101" t="s">
        <v>210</v>
      </c>
      <c r="V7" s="71" t="s">
        <v>42</v>
      </c>
      <c r="W7" s="20"/>
      <c r="X7" s="167">
        <v>10</v>
      </c>
      <c r="Y7" s="336" t="s">
        <v>251</v>
      </c>
      <c r="Z7" s="339">
        <v>4305</v>
      </c>
      <c r="AA7" s="324">
        <v>3610</v>
      </c>
      <c r="AB7" s="330">
        <f>Z7/AA7</f>
        <v>1.1925207756232687</v>
      </c>
      <c r="AC7" s="324" t="s">
        <v>325</v>
      </c>
      <c r="AD7" s="179">
        <v>10</v>
      </c>
      <c r="AE7" s="179">
        <v>10</v>
      </c>
      <c r="AF7" s="181">
        <f>AD7/AE7</f>
        <v>1</v>
      </c>
      <c r="AG7" s="151" t="s">
        <v>329</v>
      </c>
      <c r="AH7"/>
      <c r="AI7"/>
      <c r="AJ7"/>
      <c r="AK7"/>
      <c r="AL7"/>
      <c r="AM7"/>
      <c r="AN7"/>
      <c r="AO7"/>
      <c r="AP7"/>
      <c r="AQ7"/>
      <c r="AR7"/>
      <c r="AS7"/>
      <c r="AT7"/>
      <c r="AU7"/>
      <c r="AV7"/>
      <c r="AW7"/>
      <c r="AX7"/>
      <c r="AY7"/>
      <c r="AZ7"/>
      <c r="BA7"/>
      <c r="BB7"/>
      <c r="BC7"/>
      <c r="BD7"/>
      <c r="BE7"/>
      <c r="BF7"/>
      <c r="BG7"/>
      <c r="BH7"/>
      <c r="BI7"/>
      <c r="BJ7"/>
      <c r="BK7"/>
      <c r="BL7"/>
      <c r="BM7"/>
      <c r="BN7"/>
      <c r="BO7"/>
      <c r="BP7"/>
      <c r="BQ7"/>
      <c r="BR7"/>
      <c r="BS7"/>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c r="IY7" s="41"/>
      <c r="IZ7" s="41"/>
      <c r="JA7" s="41"/>
      <c r="JB7" s="41"/>
      <c r="JC7" s="41"/>
      <c r="JD7" s="41"/>
      <c r="JE7" s="41"/>
      <c r="JF7" s="41"/>
      <c r="JG7" s="41"/>
      <c r="JH7" s="41"/>
      <c r="JI7" s="41"/>
      <c r="JJ7" s="41"/>
      <c r="JK7" s="41"/>
      <c r="JL7" s="41"/>
      <c r="JM7" s="41"/>
      <c r="JN7" s="41"/>
      <c r="JO7" s="41"/>
      <c r="JP7" s="41"/>
      <c r="JQ7" s="41"/>
      <c r="JR7" s="41"/>
      <c r="JS7" s="41"/>
      <c r="JT7" s="41"/>
      <c r="JU7" s="41"/>
      <c r="JV7" s="41"/>
      <c r="JW7" s="41"/>
      <c r="JX7" s="41"/>
      <c r="JY7" s="41"/>
      <c r="JZ7" s="41"/>
      <c r="KA7" s="41"/>
      <c r="KB7" s="41"/>
      <c r="KC7" s="41"/>
      <c r="KD7" s="41"/>
      <c r="KE7" s="41"/>
      <c r="KF7" s="41"/>
      <c r="KG7" s="41"/>
      <c r="KH7" s="41"/>
      <c r="KI7" s="41"/>
      <c r="KJ7" s="41"/>
      <c r="KK7" s="41"/>
      <c r="KL7" s="41"/>
      <c r="KM7" s="41"/>
      <c r="KN7" s="41"/>
      <c r="KO7" s="41"/>
      <c r="KP7" s="41"/>
      <c r="KQ7" s="41"/>
      <c r="KR7" s="41"/>
      <c r="KS7" s="41"/>
      <c r="KT7" s="41"/>
      <c r="KU7" s="41"/>
      <c r="KV7" s="41"/>
      <c r="KW7" s="41"/>
      <c r="KX7" s="41"/>
      <c r="KY7" s="41"/>
      <c r="KZ7" s="41"/>
      <c r="LA7" s="41"/>
      <c r="LB7" s="41"/>
      <c r="LC7" s="41"/>
      <c r="LD7" s="41"/>
      <c r="LE7" s="41"/>
      <c r="LF7" s="41"/>
      <c r="LG7" s="41"/>
      <c r="LH7" s="41"/>
      <c r="LI7" s="41"/>
      <c r="LJ7" s="41"/>
      <c r="LK7" s="41"/>
      <c r="LL7" s="41"/>
      <c r="LM7" s="41"/>
      <c r="LN7" s="41"/>
      <c r="LO7" s="41"/>
      <c r="LP7" s="41"/>
      <c r="LQ7" s="41"/>
      <c r="LR7" s="41"/>
      <c r="LS7" s="41"/>
      <c r="LT7" s="41"/>
      <c r="LU7" s="41"/>
      <c r="LV7" s="41"/>
      <c r="LW7" s="41"/>
      <c r="LX7" s="41"/>
      <c r="LY7" s="41"/>
      <c r="LZ7" s="41"/>
      <c r="MA7" s="41"/>
      <c r="MB7" s="41"/>
      <c r="MC7" s="41"/>
      <c r="MD7" s="41"/>
      <c r="ME7" s="41"/>
      <c r="MF7" s="41"/>
      <c r="MG7" s="41"/>
      <c r="MH7" s="41"/>
      <c r="MI7" s="41"/>
      <c r="MJ7" s="41"/>
      <c r="MK7" s="41"/>
      <c r="ML7" s="41"/>
      <c r="MM7" s="41"/>
      <c r="MN7" s="41"/>
      <c r="MO7" s="41"/>
      <c r="MP7" s="41"/>
      <c r="MQ7" s="41"/>
      <c r="MR7" s="41"/>
      <c r="MS7" s="41"/>
      <c r="MT7" s="41"/>
      <c r="MU7" s="41"/>
      <c r="MV7" s="41"/>
      <c r="MW7" s="41"/>
      <c r="MX7" s="41"/>
      <c r="MY7" s="41"/>
      <c r="MZ7" s="41"/>
      <c r="NA7" s="41"/>
      <c r="NB7" s="41"/>
      <c r="NC7" s="41"/>
      <c r="ND7" s="41"/>
      <c r="NE7" s="41"/>
      <c r="NF7" s="41"/>
      <c r="NG7" s="41"/>
      <c r="NH7" s="41"/>
      <c r="NI7" s="41"/>
      <c r="NJ7" s="41"/>
      <c r="NK7" s="41"/>
      <c r="NL7" s="41"/>
      <c r="NM7" s="41"/>
      <c r="NN7" s="41"/>
      <c r="NO7" s="41"/>
      <c r="NP7" s="41"/>
      <c r="NQ7" s="41"/>
      <c r="NR7" s="41"/>
      <c r="NS7" s="41"/>
      <c r="NT7" s="41"/>
      <c r="NU7" s="41"/>
      <c r="NV7" s="41"/>
      <c r="NW7" s="41"/>
      <c r="NX7" s="41"/>
      <c r="NY7" s="41"/>
      <c r="NZ7" s="41"/>
      <c r="OA7" s="41"/>
      <c r="OB7" s="41"/>
      <c r="OC7" s="41"/>
      <c r="OD7" s="41"/>
      <c r="OE7" s="41"/>
      <c r="OF7" s="41"/>
      <c r="OG7" s="41"/>
      <c r="OH7" s="41"/>
      <c r="OI7" s="41"/>
      <c r="OJ7" s="41"/>
      <c r="OK7" s="41"/>
      <c r="OL7" s="41"/>
      <c r="OM7" s="41"/>
      <c r="ON7" s="41"/>
      <c r="OO7" s="41"/>
      <c r="OP7" s="41"/>
      <c r="OQ7" s="41"/>
      <c r="OR7" s="41"/>
      <c r="OS7" s="41"/>
      <c r="OT7" s="41"/>
      <c r="OU7" s="41"/>
      <c r="OV7" s="41"/>
      <c r="OW7" s="41"/>
      <c r="OX7" s="41"/>
      <c r="OY7" s="41"/>
      <c r="OZ7" s="41"/>
      <c r="PA7" s="41"/>
      <c r="PB7" s="41"/>
      <c r="PC7" s="41"/>
      <c r="PD7" s="41"/>
      <c r="PE7" s="41"/>
      <c r="PF7" s="41"/>
      <c r="PG7" s="41"/>
      <c r="PH7" s="41"/>
      <c r="PI7" s="41"/>
      <c r="PJ7" s="41"/>
      <c r="PK7" s="41"/>
      <c r="PL7" s="41"/>
      <c r="PM7" s="41"/>
      <c r="PN7" s="41"/>
      <c r="PO7" s="41"/>
      <c r="PP7" s="41"/>
      <c r="PQ7" s="41"/>
      <c r="PR7" s="41"/>
      <c r="PS7" s="41"/>
      <c r="PT7" s="41"/>
      <c r="PU7" s="41"/>
      <c r="PV7" s="41"/>
      <c r="PW7" s="41"/>
      <c r="PX7" s="41"/>
      <c r="PY7" s="41"/>
      <c r="PZ7" s="41"/>
      <c r="QA7" s="41"/>
      <c r="QB7" s="41"/>
      <c r="QC7" s="41"/>
      <c r="QD7" s="41"/>
      <c r="QE7" s="41"/>
      <c r="QF7" s="41"/>
      <c r="QG7" s="41"/>
      <c r="QH7" s="41"/>
      <c r="QI7" s="41"/>
      <c r="QJ7" s="41"/>
      <c r="QK7" s="41"/>
      <c r="QL7" s="41"/>
      <c r="QM7" s="41"/>
      <c r="QN7" s="41"/>
      <c r="QO7" s="41"/>
      <c r="QP7" s="41"/>
      <c r="QQ7" s="41"/>
      <c r="QR7" s="41"/>
      <c r="QS7" s="41"/>
      <c r="QT7" s="41"/>
      <c r="QU7" s="41"/>
      <c r="QV7" s="41"/>
      <c r="QW7" s="41"/>
      <c r="QX7" s="41"/>
      <c r="QY7" s="41"/>
      <c r="QZ7" s="41"/>
      <c r="RA7" s="41"/>
      <c r="RB7" s="41"/>
      <c r="RC7" s="41"/>
      <c r="RD7" s="41"/>
      <c r="RE7" s="41"/>
      <c r="RF7" s="41"/>
      <c r="RG7" s="41"/>
      <c r="RH7" s="41"/>
      <c r="RI7" s="41"/>
      <c r="RJ7" s="41"/>
      <c r="RK7" s="41"/>
      <c r="RL7" s="41"/>
      <c r="RM7" s="41"/>
      <c r="RN7" s="41"/>
      <c r="RO7" s="41"/>
      <c r="RP7" s="41"/>
      <c r="RQ7" s="41"/>
      <c r="RR7" s="41"/>
      <c r="RS7" s="41"/>
      <c r="RT7" s="41"/>
      <c r="RU7" s="41"/>
      <c r="RV7" s="41"/>
      <c r="RW7" s="41"/>
      <c r="RX7" s="41"/>
      <c r="RY7" s="41"/>
      <c r="RZ7" s="41"/>
      <c r="SA7" s="41"/>
      <c r="SB7" s="41"/>
      <c r="SC7" s="41"/>
      <c r="SD7" s="41"/>
      <c r="SE7" s="41"/>
      <c r="SF7" s="41"/>
      <c r="SG7" s="41"/>
      <c r="SH7" s="41"/>
      <c r="SI7" s="41"/>
      <c r="SJ7" s="41"/>
      <c r="SK7" s="41"/>
      <c r="SL7" s="41"/>
      <c r="SM7" s="41"/>
      <c r="SN7" s="41"/>
      <c r="SO7" s="41"/>
      <c r="SP7" s="41"/>
      <c r="SQ7" s="41"/>
      <c r="SR7" s="41"/>
      <c r="SS7" s="41"/>
      <c r="ST7" s="41"/>
      <c r="SU7" s="41"/>
      <c r="SV7" s="41"/>
      <c r="SW7" s="41"/>
      <c r="SX7" s="41"/>
      <c r="SY7" s="41"/>
      <c r="SZ7" s="41"/>
      <c r="TA7" s="41"/>
      <c r="TB7" s="41"/>
      <c r="TC7" s="41"/>
      <c r="TD7" s="41"/>
      <c r="TE7" s="41"/>
      <c r="TF7" s="41"/>
      <c r="TG7" s="41"/>
      <c r="TH7" s="41"/>
      <c r="TI7" s="41"/>
      <c r="TJ7" s="41"/>
      <c r="TK7" s="41"/>
      <c r="TL7" s="41"/>
      <c r="TM7" s="41"/>
      <c r="TN7" s="41"/>
      <c r="TO7" s="41"/>
      <c r="TP7" s="41"/>
      <c r="TQ7" s="41"/>
      <c r="TR7" s="41"/>
      <c r="TS7" s="41"/>
      <c r="TT7" s="41"/>
      <c r="TU7" s="41"/>
      <c r="TV7" s="41"/>
      <c r="TW7" s="41"/>
      <c r="TX7" s="41"/>
      <c r="TY7" s="41"/>
      <c r="TZ7" s="41"/>
      <c r="UA7" s="41"/>
      <c r="UB7" s="41"/>
      <c r="UC7" s="41"/>
      <c r="UD7" s="41"/>
      <c r="UE7" s="41"/>
      <c r="UF7" s="41"/>
      <c r="UG7" s="41"/>
      <c r="UH7" s="41"/>
      <c r="UI7" s="41"/>
      <c r="UJ7" s="41"/>
      <c r="UK7" s="41"/>
      <c r="UL7" s="41"/>
      <c r="UM7" s="41"/>
      <c r="UN7" s="41"/>
      <c r="UO7" s="41"/>
      <c r="UP7" s="41"/>
      <c r="UQ7" s="41"/>
      <c r="UR7" s="41"/>
      <c r="US7" s="41"/>
      <c r="UT7" s="41"/>
      <c r="UU7" s="41"/>
      <c r="UV7" s="41"/>
      <c r="UW7" s="41"/>
      <c r="UX7" s="41"/>
      <c r="UY7" s="41"/>
      <c r="UZ7" s="41"/>
      <c r="VA7" s="41"/>
      <c r="VB7" s="41"/>
      <c r="VC7" s="41"/>
      <c r="VD7" s="41"/>
      <c r="VE7" s="41"/>
      <c r="VF7" s="41"/>
      <c r="VG7" s="41"/>
      <c r="VH7" s="41"/>
      <c r="VI7" s="41"/>
      <c r="VJ7" s="41"/>
      <c r="VK7" s="41"/>
      <c r="VL7" s="41"/>
      <c r="VM7" s="41"/>
      <c r="VN7" s="41"/>
      <c r="VO7" s="41"/>
      <c r="VP7" s="41"/>
      <c r="VQ7" s="41"/>
      <c r="VR7" s="41"/>
      <c r="VS7" s="41"/>
      <c r="VT7" s="41"/>
      <c r="VU7" s="41"/>
      <c r="VV7" s="41"/>
      <c r="VW7" s="41"/>
      <c r="VX7" s="41"/>
      <c r="VY7" s="41"/>
      <c r="VZ7" s="41"/>
      <c r="WA7" s="41"/>
      <c r="WB7" s="41"/>
      <c r="WC7" s="41"/>
      <c r="WD7" s="41"/>
      <c r="WE7" s="41"/>
      <c r="WF7" s="41"/>
      <c r="WG7" s="41"/>
      <c r="WH7" s="41"/>
      <c r="WI7" s="41"/>
      <c r="WJ7" s="41"/>
      <c r="WK7" s="41"/>
      <c r="WL7" s="41"/>
      <c r="WM7" s="41"/>
      <c r="WN7" s="41"/>
      <c r="WO7" s="41"/>
      <c r="WP7" s="41"/>
      <c r="WQ7" s="41"/>
      <c r="WR7" s="41"/>
      <c r="WS7" s="41"/>
      <c r="WT7" s="41"/>
      <c r="WU7" s="41"/>
      <c r="WV7" s="41"/>
      <c r="WW7" s="41"/>
      <c r="WX7" s="41"/>
      <c r="WY7" s="41"/>
      <c r="WZ7" s="41"/>
      <c r="XA7" s="41"/>
      <c r="XB7" s="41"/>
      <c r="XC7" s="41"/>
      <c r="XD7" s="41"/>
      <c r="XE7" s="41"/>
      <c r="XF7" s="41"/>
      <c r="XG7" s="41"/>
      <c r="XH7" s="41"/>
      <c r="XI7" s="41"/>
      <c r="XJ7" s="41"/>
      <c r="XK7" s="41"/>
      <c r="XL7" s="41"/>
      <c r="XM7" s="41"/>
      <c r="XN7" s="41"/>
      <c r="XO7" s="41"/>
      <c r="XP7" s="41"/>
      <c r="XQ7" s="41"/>
      <c r="XR7" s="41"/>
      <c r="XS7" s="41"/>
      <c r="XT7" s="41"/>
      <c r="XU7" s="41"/>
      <c r="XV7" s="41"/>
      <c r="XW7" s="41"/>
      <c r="XX7" s="41"/>
      <c r="XY7" s="41"/>
      <c r="XZ7" s="41"/>
      <c r="YA7" s="41"/>
      <c r="YB7" s="41"/>
      <c r="YC7" s="41"/>
      <c r="YD7" s="41"/>
      <c r="YE7" s="41"/>
      <c r="YF7" s="41"/>
      <c r="YG7" s="41"/>
      <c r="YH7" s="41"/>
      <c r="YI7" s="41"/>
      <c r="YJ7" s="41"/>
      <c r="YK7" s="41"/>
      <c r="YL7" s="41"/>
      <c r="YM7" s="41"/>
      <c r="YN7" s="41"/>
      <c r="YO7" s="41"/>
      <c r="YP7" s="41"/>
      <c r="YQ7" s="41"/>
      <c r="YR7" s="41"/>
      <c r="YS7" s="41"/>
      <c r="YT7" s="41"/>
      <c r="YU7" s="41"/>
      <c r="YV7" s="41"/>
      <c r="YW7" s="41"/>
      <c r="YX7" s="41"/>
      <c r="YY7" s="41"/>
      <c r="YZ7" s="41"/>
      <c r="ZA7" s="41"/>
      <c r="ZB7" s="41"/>
      <c r="ZC7" s="41"/>
      <c r="ZD7" s="41"/>
      <c r="ZE7" s="41"/>
      <c r="ZF7" s="41"/>
      <c r="ZG7" s="41"/>
      <c r="ZH7" s="41"/>
      <c r="ZI7" s="41"/>
      <c r="ZJ7" s="41"/>
      <c r="ZK7" s="41"/>
      <c r="ZL7" s="41"/>
      <c r="ZM7" s="41"/>
      <c r="ZN7" s="41"/>
      <c r="ZO7" s="41"/>
      <c r="ZP7" s="41"/>
      <c r="ZQ7" s="41"/>
      <c r="ZR7" s="41"/>
      <c r="ZS7" s="41"/>
      <c r="ZT7" s="41"/>
      <c r="ZU7" s="41"/>
      <c r="ZV7" s="41"/>
      <c r="ZW7" s="41"/>
      <c r="ZX7" s="41"/>
      <c r="ZY7" s="41"/>
      <c r="ZZ7" s="41"/>
      <c r="AAA7" s="41"/>
      <c r="AAB7" s="41"/>
      <c r="AAC7" s="41"/>
      <c r="AAD7" s="41"/>
      <c r="AAE7" s="41"/>
      <c r="AAF7" s="41"/>
      <c r="AAG7" s="41"/>
      <c r="AAH7" s="41"/>
      <c r="AAI7" s="41"/>
      <c r="AAJ7" s="41"/>
      <c r="AAK7" s="41"/>
      <c r="AAL7" s="41"/>
      <c r="AAM7" s="41"/>
      <c r="AAN7" s="41"/>
      <c r="AAO7" s="41"/>
      <c r="AAP7" s="41"/>
      <c r="AAQ7" s="41"/>
      <c r="AAR7" s="41"/>
      <c r="AAS7" s="41"/>
      <c r="AAT7" s="41"/>
      <c r="AAU7" s="41"/>
      <c r="AAV7" s="41"/>
      <c r="AAW7" s="41"/>
      <c r="AAX7" s="41"/>
      <c r="AAY7" s="41"/>
      <c r="AAZ7" s="41"/>
      <c r="ABA7" s="41"/>
      <c r="ABB7" s="41"/>
      <c r="ABC7" s="41"/>
      <c r="ABD7" s="41"/>
      <c r="ABE7" s="41"/>
      <c r="ABF7" s="41"/>
      <c r="ABG7" s="41"/>
      <c r="ABH7" s="41"/>
      <c r="ABI7" s="41"/>
      <c r="ABJ7" s="41"/>
      <c r="ABK7" s="41"/>
      <c r="ABL7" s="41"/>
      <c r="ABM7" s="41"/>
      <c r="ABN7" s="41"/>
      <c r="ABO7" s="41"/>
      <c r="ABP7" s="41"/>
      <c r="ABQ7" s="41"/>
      <c r="ABR7" s="41"/>
      <c r="ABS7" s="41"/>
      <c r="ABT7" s="41"/>
      <c r="ABU7" s="41"/>
      <c r="ABV7" s="41"/>
      <c r="ABW7" s="41"/>
      <c r="ABX7" s="41"/>
      <c r="ABY7" s="41"/>
      <c r="ABZ7" s="41"/>
      <c r="ACA7" s="41"/>
      <c r="ACB7" s="41"/>
      <c r="ACC7" s="41"/>
      <c r="ACD7" s="41"/>
      <c r="ACE7" s="41"/>
      <c r="ACF7" s="41"/>
      <c r="ACG7" s="41"/>
      <c r="ACH7" s="41"/>
      <c r="ACI7" s="41"/>
      <c r="ACJ7" s="41"/>
      <c r="ACK7" s="41"/>
      <c r="ACL7" s="41"/>
      <c r="ACM7" s="41"/>
      <c r="ACN7" s="41"/>
      <c r="ACO7" s="41"/>
      <c r="ACP7" s="41"/>
      <c r="ACQ7" s="41"/>
      <c r="ACR7" s="41"/>
      <c r="ACS7" s="41"/>
      <c r="ACT7" s="41"/>
      <c r="ACU7" s="41"/>
      <c r="ACV7" s="41"/>
      <c r="ACW7" s="41"/>
      <c r="ACX7" s="41"/>
      <c r="ACY7" s="41"/>
      <c r="ACZ7" s="41"/>
      <c r="ADA7" s="41"/>
      <c r="ADB7" s="41"/>
      <c r="ADC7" s="41"/>
      <c r="ADD7" s="41"/>
      <c r="ADE7" s="41"/>
      <c r="ADF7" s="41"/>
      <c r="ADG7" s="41"/>
      <c r="ADH7" s="41"/>
      <c r="ADI7" s="41"/>
      <c r="ADJ7" s="41"/>
      <c r="ADK7" s="41"/>
      <c r="ADL7" s="41"/>
      <c r="ADM7" s="41"/>
      <c r="ADN7" s="41"/>
      <c r="ADO7" s="41"/>
      <c r="ADP7" s="41"/>
      <c r="ADQ7" s="41"/>
      <c r="ADR7" s="41"/>
      <c r="ADS7" s="41"/>
      <c r="ADT7" s="41"/>
      <c r="ADU7" s="41"/>
      <c r="ADV7" s="41"/>
      <c r="ADW7" s="41"/>
      <c r="ADX7" s="41"/>
      <c r="ADY7" s="41"/>
      <c r="ADZ7" s="41"/>
      <c r="AEA7" s="41"/>
      <c r="AEB7" s="41"/>
      <c r="AEC7" s="41"/>
      <c r="AED7" s="41"/>
      <c r="AEE7" s="41"/>
      <c r="AEF7" s="41"/>
      <c r="AEG7" s="41"/>
      <c r="AEH7" s="41"/>
      <c r="AEI7" s="41"/>
      <c r="AEJ7" s="41"/>
      <c r="AEK7" s="41"/>
      <c r="AEL7" s="41"/>
      <c r="AEM7" s="41"/>
      <c r="AEN7" s="41"/>
      <c r="AEO7" s="41"/>
      <c r="AEP7" s="41"/>
      <c r="AEQ7" s="41"/>
      <c r="AER7" s="41"/>
      <c r="AES7" s="41"/>
      <c r="AET7" s="41"/>
      <c r="AEU7" s="41"/>
      <c r="AEV7" s="41"/>
      <c r="AEW7" s="41"/>
      <c r="AEX7" s="41"/>
      <c r="AEY7" s="41"/>
      <c r="AEZ7" s="41"/>
      <c r="AFA7" s="41"/>
      <c r="AFB7" s="41"/>
      <c r="AFC7" s="41"/>
      <c r="AFD7" s="41"/>
      <c r="AFE7" s="41"/>
      <c r="AFF7" s="41"/>
      <c r="AFG7" s="41"/>
      <c r="AFH7" s="41"/>
      <c r="AFI7" s="41"/>
      <c r="AFJ7" s="41"/>
      <c r="AFK7" s="41"/>
      <c r="AFL7" s="41"/>
      <c r="AFM7" s="41"/>
      <c r="AFN7" s="41"/>
      <c r="AFO7" s="41"/>
      <c r="AFP7" s="41"/>
      <c r="AFQ7" s="41"/>
      <c r="AFR7" s="41"/>
      <c r="AFS7" s="41"/>
      <c r="AFT7" s="41"/>
      <c r="AFU7" s="41"/>
      <c r="AFV7" s="41"/>
      <c r="AFW7" s="41"/>
      <c r="AFX7" s="41"/>
      <c r="AFY7" s="41"/>
      <c r="AFZ7" s="41"/>
      <c r="AGA7" s="41"/>
      <c r="AGB7" s="41"/>
      <c r="AGC7" s="41"/>
      <c r="AGD7" s="41"/>
      <c r="AGE7" s="41"/>
      <c r="AGF7" s="41"/>
      <c r="AGG7" s="41"/>
      <c r="AGH7" s="41"/>
      <c r="AGI7" s="41"/>
      <c r="AGJ7" s="41"/>
      <c r="AGK7" s="41"/>
      <c r="AGL7" s="41"/>
      <c r="AGM7" s="41"/>
      <c r="AGN7" s="41"/>
      <c r="AGO7" s="41"/>
      <c r="AGP7" s="41"/>
      <c r="AGQ7" s="41"/>
      <c r="AGR7" s="41"/>
      <c r="AGS7" s="41"/>
      <c r="AGT7" s="41"/>
      <c r="AGU7" s="41"/>
      <c r="AGV7" s="41"/>
      <c r="AGW7" s="41"/>
      <c r="AGX7" s="41"/>
      <c r="AGY7" s="41"/>
      <c r="AGZ7" s="41"/>
      <c r="AHA7" s="41"/>
      <c r="AHB7" s="41"/>
      <c r="AHC7" s="41"/>
      <c r="AHD7" s="41"/>
      <c r="AHE7" s="41"/>
      <c r="AHF7" s="41"/>
      <c r="AHG7" s="41"/>
      <c r="AHH7" s="41"/>
      <c r="AHI7" s="41"/>
      <c r="AHJ7" s="41"/>
      <c r="AHK7" s="41"/>
      <c r="AHL7" s="41"/>
      <c r="AHM7" s="41"/>
      <c r="AHN7" s="41"/>
      <c r="AHO7" s="41"/>
      <c r="AHP7" s="41"/>
      <c r="AHQ7" s="41"/>
      <c r="AHR7" s="41"/>
      <c r="AHS7" s="41"/>
      <c r="AHT7" s="41"/>
      <c r="AHU7" s="41"/>
      <c r="AHV7" s="41"/>
      <c r="AHW7" s="41"/>
      <c r="AHX7" s="41"/>
      <c r="AHY7" s="41"/>
      <c r="AHZ7" s="41"/>
      <c r="AIA7" s="41"/>
      <c r="AIB7" s="41"/>
      <c r="AIC7" s="41"/>
      <c r="AID7" s="41"/>
      <c r="AIE7" s="41"/>
      <c r="AIF7" s="41"/>
      <c r="AIG7" s="41"/>
      <c r="AIH7" s="41"/>
      <c r="AII7" s="41"/>
      <c r="AIJ7" s="41"/>
      <c r="AIK7" s="41"/>
      <c r="AIL7" s="41"/>
      <c r="AIM7" s="41"/>
      <c r="AIN7" s="41"/>
      <c r="AIO7" s="41"/>
      <c r="AIP7" s="41"/>
      <c r="AIQ7" s="41"/>
      <c r="AIR7" s="41"/>
      <c r="AIS7" s="41"/>
      <c r="AIT7" s="41"/>
      <c r="AIU7" s="41"/>
      <c r="AIV7" s="41"/>
      <c r="AIW7" s="41"/>
      <c r="AIX7" s="41"/>
      <c r="AIY7" s="41"/>
      <c r="AIZ7" s="47"/>
    </row>
    <row r="8" spans="1:936" s="189" customFormat="1" ht="177" customHeight="1" x14ac:dyDescent="0.25">
      <c r="A8" s="326"/>
      <c r="B8" s="326"/>
      <c r="C8" s="326"/>
      <c r="D8" s="326"/>
      <c r="E8" s="326"/>
      <c r="F8" s="326"/>
      <c r="G8" s="327"/>
      <c r="H8" s="326"/>
      <c r="I8" s="326"/>
      <c r="J8" s="326"/>
      <c r="K8" s="326"/>
      <c r="L8" s="326"/>
      <c r="M8" s="328"/>
      <c r="N8" s="328"/>
      <c r="O8" s="334"/>
      <c r="P8" s="328"/>
      <c r="Q8" s="329"/>
      <c r="R8" s="329"/>
      <c r="S8" s="184" t="s">
        <v>86</v>
      </c>
      <c r="T8" s="184" t="s">
        <v>87</v>
      </c>
      <c r="U8" s="184" t="s">
        <v>210</v>
      </c>
      <c r="V8" s="184" t="s">
        <v>42</v>
      </c>
      <c r="W8" s="184"/>
      <c r="X8" s="184">
        <v>1100</v>
      </c>
      <c r="Y8" s="337"/>
      <c r="Z8" s="340"/>
      <c r="AA8" s="325"/>
      <c r="AB8" s="331"/>
      <c r="AC8" s="325"/>
      <c r="AD8" s="184">
        <v>1110</v>
      </c>
      <c r="AE8" s="184">
        <v>1100</v>
      </c>
      <c r="AF8" s="185">
        <f t="shared" ref="AF8" si="0">AD8/AE8</f>
        <v>1.009090909090909</v>
      </c>
      <c r="AG8" s="184" t="s">
        <v>330</v>
      </c>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7"/>
      <c r="GL8" s="187"/>
      <c r="GM8" s="187"/>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c r="IJ8" s="187"/>
      <c r="IK8" s="187"/>
      <c r="IL8" s="187"/>
      <c r="IM8" s="187"/>
      <c r="IN8" s="187"/>
      <c r="IO8" s="187"/>
      <c r="IP8" s="187"/>
      <c r="IQ8" s="187"/>
      <c r="IR8" s="187"/>
      <c r="IS8" s="187"/>
      <c r="IT8" s="187"/>
      <c r="IU8" s="187"/>
      <c r="IV8" s="187"/>
      <c r="IW8" s="187"/>
      <c r="IX8" s="187"/>
      <c r="IY8" s="187"/>
      <c r="IZ8" s="187"/>
      <c r="JA8" s="187"/>
      <c r="JB8" s="187"/>
      <c r="JC8" s="187"/>
      <c r="JD8" s="187"/>
      <c r="JE8" s="187"/>
      <c r="JF8" s="187"/>
      <c r="JG8" s="187"/>
      <c r="JH8" s="187"/>
      <c r="JI8" s="187"/>
      <c r="JJ8" s="187"/>
      <c r="JK8" s="187"/>
      <c r="JL8" s="187"/>
      <c r="JM8" s="187"/>
      <c r="JN8" s="187"/>
      <c r="JO8" s="187"/>
      <c r="JP8" s="187"/>
      <c r="JQ8" s="187"/>
      <c r="JR8" s="187"/>
      <c r="JS8" s="187"/>
      <c r="JT8" s="187"/>
      <c r="JU8" s="187"/>
      <c r="JV8" s="187"/>
      <c r="JW8" s="187"/>
      <c r="JX8" s="187"/>
      <c r="JY8" s="187"/>
      <c r="JZ8" s="187"/>
      <c r="KA8" s="187"/>
      <c r="KB8" s="187"/>
      <c r="KC8" s="187"/>
      <c r="KD8" s="187"/>
      <c r="KE8" s="187"/>
      <c r="KF8" s="187"/>
      <c r="KG8" s="187"/>
      <c r="KH8" s="187"/>
      <c r="KI8" s="187"/>
      <c r="KJ8" s="187"/>
      <c r="KK8" s="187"/>
      <c r="KL8" s="187"/>
      <c r="KM8" s="187"/>
      <c r="KN8" s="187"/>
      <c r="KO8" s="187"/>
      <c r="KP8" s="187"/>
      <c r="KQ8" s="187"/>
      <c r="KR8" s="187"/>
      <c r="KS8" s="187"/>
      <c r="KT8" s="187"/>
      <c r="KU8" s="187"/>
      <c r="KV8" s="187"/>
      <c r="KW8" s="187"/>
      <c r="KX8" s="187"/>
      <c r="KY8" s="187"/>
      <c r="KZ8" s="187"/>
      <c r="LA8" s="187"/>
      <c r="LB8" s="187"/>
      <c r="LC8" s="187"/>
      <c r="LD8" s="187"/>
      <c r="LE8" s="187"/>
      <c r="LF8" s="187"/>
      <c r="LG8" s="187"/>
      <c r="LH8" s="187"/>
      <c r="LI8" s="187"/>
      <c r="LJ8" s="187"/>
      <c r="LK8" s="187"/>
      <c r="LL8" s="187"/>
      <c r="LM8" s="187"/>
      <c r="LN8" s="187"/>
      <c r="LO8" s="187"/>
      <c r="LP8" s="187"/>
      <c r="LQ8" s="187"/>
      <c r="LR8" s="187"/>
      <c r="LS8" s="187"/>
      <c r="LT8" s="187"/>
      <c r="LU8" s="187"/>
      <c r="LV8" s="187"/>
      <c r="LW8" s="187"/>
      <c r="LX8" s="187"/>
      <c r="LY8" s="187"/>
      <c r="LZ8" s="187"/>
      <c r="MA8" s="187"/>
      <c r="MB8" s="187"/>
      <c r="MC8" s="187"/>
      <c r="MD8" s="187"/>
      <c r="ME8" s="187"/>
      <c r="MF8" s="187"/>
      <c r="MG8" s="187"/>
      <c r="MH8" s="187"/>
      <c r="MI8" s="187"/>
      <c r="MJ8" s="187"/>
      <c r="MK8" s="187"/>
      <c r="ML8" s="187"/>
      <c r="MM8" s="187"/>
      <c r="MN8" s="187"/>
      <c r="MO8" s="187"/>
      <c r="MP8" s="187"/>
      <c r="MQ8" s="187"/>
      <c r="MR8" s="187"/>
      <c r="MS8" s="187"/>
      <c r="MT8" s="187"/>
      <c r="MU8" s="187"/>
      <c r="MV8" s="187"/>
      <c r="MW8" s="187"/>
      <c r="MX8" s="187"/>
      <c r="MY8" s="187"/>
      <c r="MZ8" s="187"/>
      <c r="NA8" s="187"/>
      <c r="NB8" s="187"/>
      <c r="NC8" s="187"/>
      <c r="ND8" s="187"/>
      <c r="NE8" s="187"/>
      <c r="NF8" s="187"/>
      <c r="NG8" s="187"/>
      <c r="NH8" s="187"/>
      <c r="NI8" s="187"/>
      <c r="NJ8" s="187"/>
      <c r="NK8" s="187"/>
      <c r="NL8" s="187"/>
      <c r="NM8" s="187"/>
      <c r="NN8" s="187"/>
      <c r="NO8" s="187"/>
      <c r="NP8" s="187"/>
      <c r="NQ8" s="187"/>
      <c r="NR8" s="187"/>
      <c r="NS8" s="187"/>
      <c r="NT8" s="187"/>
      <c r="NU8" s="187"/>
      <c r="NV8" s="187"/>
      <c r="NW8" s="187"/>
      <c r="NX8" s="187"/>
      <c r="NY8" s="187"/>
      <c r="NZ8" s="187"/>
      <c r="OA8" s="187"/>
      <c r="OB8" s="187"/>
      <c r="OC8" s="187"/>
      <c r="OD8" s="187"/>
      <c r="OE8" s="187"/>
      <c r="OF8" s="187"/>
      <c r="OG8" s="187"/>
      <c r="OH8" s="187"/>
      <c r="OI8" s="187"/>
      <c r="OJ8" s="187"/>
      <c r="OK8" s="187"/>
      <c r="OL8" s="187"/>
      <c r="OM8" s="187"/>
      <c r="ON8" s="187"/>
      <c r="OO8" s="187"/>
      <c r="OP8" s="187"/>
      <c r="OQ8" s="187"/>
      <c r="OR8" s="187"/>
      <c r="OS8" s="187"/>
      <c r="OT8" s="187"/>
      <c r="OU8" s="187"/>
      <c r="OV8" s="187"/>
      <c r="OW8" s="187"/>
      <c r="OX8" s="187"/>
      <c r="OY8" s="187"/>
      <c r="OZ8" s="187"/>
      <c r="PA8" s="187"/>
      <c r="PB8" s="187"/>
      <c r="PC8" s="187"/>
      <c r="PD8" s="187"/>
      <c r="PE8" s="187"/>
      <c r="PF8" s="187"/>
      <c r="PG8" s="187"/>
      <c r="PH8" s="187"/>
      <c r="PI8" s="187"/>
      <c r="PJ8" s="187"/>
      <c r="PK8" s="187"/>
      <c r="PL8" s="187"/>
      <c r="PM8" s="187"/>
      <c r="PN8" s="187"/>
      <c r="PO8" s="187"/>
      <c r="PP8" s="187"/>
      <c r="PQ8" s="187"/>
      <c r="PR8" s="187"/>
      <c r="PS8" s="187"/>
      <c r="PT8" s="187"/>
      <c r="PU8" s="187"/>
      <c r="PV8" s="187"/>
      <c r="PW8" s="187"/>
      <c r="PX8" s="187"/>
      <c r="PY8" s="187"/>
      <c r="PZ8" s="187"/>
      <c r="QA8" s="187"/>
      <c r="QB8" s="187"/>
      <c r="QC8" s="187"/>
      <c r="QD8" s="187"/>
      <c r="QE8" s="187"/>
      <c r="QF8" s="187"/>
      <c r="QG8" s="187"/>
      <c r="QH8" s="187"/>
      <c r="QI8" s="187"/>
      <c r="QJ8" s="187"/>
      <c r="QK8" s="187"/>
      <c r="QL8" s="187"/>
      <c r="QM8" s="187"/>
      <c r="QN8" s="187"/>
      <c r="QO8" s="187"/>
      <c r="QP8" s="187"/>
      <c r="QQ8" s="187"/>
      <c r="QR8" s="187"/>
      <c r="QS8" s="187"/>
      <c r="QT8" s="187"/>
      <c r="QU8" s="187"/>
      <c r="QV8" s="187"/>
      <c r="QW8" s="187"/>
      <c r="QX8" s="187"/>
      <c r="QY8" s="187"/>
      <c r="QZ8" s="187"/>
      <c r="RA8" s="187"/>
      <c r="RB8" s="187"/>
      <c r="RC8" s="187"/>
      <c r="RD8" s="187"/>
      <c r="RE8" s="187"/>
      <c r="RF8" s="187"/>
      <c r="RG8" s="187"/>
      <c r="RH8" s="187"/>
      <c r="RI8" s="187"/>
      <c r="RJ8" s="187"/>
      <c r="RK8" s="187"/>
      <c r="RL8" s="187"/>
      <c r="RM8" s="187"/>
      <c r="RN8" s="187"/>
      <c r="RO8" s="187"/>
      <c r="RP8" s="187"/>
      <c r="RQ8" s="187"/>
      <c r="RR8" s="187"/>
      <c r="RS8" s="187"/>
      <c r="RT8" s="187"/>
      <c r="RU8" s="187"/>
      <c r="RV8" s="187"/>
      <c r="RW8" s="187"/>
      <c r="RX8" s="187"/>
      <c r="RY8" s="187"/>
      <c r="RZ8" s="187"/>
      <c r="SA8" s="187"/>
      <c r="SB8" s="187"/>
      <c r="SC8" s="187"/>
      <c r="SD8" s="187"/>
      <c r="SE8" s="187"/>
      <c r="SF8" s="187"/>
      <c r="SG8" s="187"/>
      <c r="SH8" s="187"/>
      <c r="SI8" s="187"/>
      <c r="SJ8" s="187"/>
      <c r="SK8" s="187"/>
      <c r="SL8" s="187"/>
      <c r="SM8" s="187"/>
      <c r="SN8" s="187"/>
      <c r="SO8" s="187"/>
      <c r="SP8" s="187"/>
      <c r="SQ8" s="187"/>
      <c r="SR8" s="187"/>
      <c r="SS8" s="187"/>
      <c r="ST8" s="187"/>
      <c r="SU8" s="187"/>
      <c r="SV8" s="187"/>
      <c r="SW8" s="187"/>
      <c r="SX8" s="187"/>
      <c r="SY8" s="187"/>
      <c r="SZ8" s="187"/>
      <c r="TA8" s="187"/>
      <c r="TB8" s="187"/>
      <c r="TC8" s="187"/>
      <c r="TD8" s="187"/>
      <c r="TE8" s="187"/>
      <c r="TF8" s="187"/>
      <c r="TG8" s="187"/>
      <c r="TH8" s="187"/>
      <c r="TI8" s="187"/>
      <c r="TJ8" s="187"/>
      <c r="TK8" s="187"/>
      <c r="TL8" s="187"/>
      <c r="TM8" s="187"/>
      <c r="TN8" s="187"/>
      <c r="TO8" s="187"/>
      <c r="TP8" s="187"/>
      <c r="TQ8" s="187"/>
      <c r="TR8" s="187"/>
      <c r="TS8" s="187"/>
      <c r="TT8" s="187"/>
      <c r="TU8" s="187"/>
      <c r="TV8" s="187"/>
      <c r="TW8" s="187"/>
      <c r="TX8" s="187"/>
      <c r="TY8" s="187"/>
      <c r="TZ8" s="187"/>
      <c r="UA8" s="187"/>
      <c r="UB8" s="187"/>
      <c r="UC8" s="187"/>
      <c r="UD8" s="187"/>
      <c r="UE8" s="187"/>
      <c r="UF8" s="187"/>
      <c r="UG8" s="187"/>
      <c r="UH8" s="187"/>
      <c r="UI8" s="187"/>
      <c r="UJ8" s="187"/>
      <c r="UK8" s="187"/>
      <c r="UL8" s="187"/>
      <c r="UM8" s="187"/>
      <c r="UN8" s="187"/>
      <c r="UO8" s="187"/>
      <c r="UP8" s="187"/>
      <c r="UQ8" s="187"/>
      <c r="UR8" s="187"/>
      <c r="US8" s="187"/>
      <c r="UT8" s="187"/>
      <c r="UU8" s="187"/>
      <c r="UV8" s="187"/>
      <c r="UW8" s="187"/>
      <c r="UX8" s="187"/>
      <c r="UY8" s="187"/>
      <c r="UZ8" s="187"/>
      <c r="VA8" s="187"/>
      <c r="VB8" s="187"/>
      <c r="VC8" s="187"/>
      <c r="VD8" s="187"/>
      <c r="VE8" s="187"/>
      <c r="VF8" s="187"/>
      <c r="VG8" s="187"/>
      <c r="VH8" s="187"/>
      <c r="VI8" s="187"/>
      <c r="VJ8" s="187"/>
      <c r="VK8" s="187"/>
      <c r="VL8" s="187"/>
      <c r="VM8" s="187"/>
      <c r="VN8" s="187"/>
      <c r="VO8" s="187"/>
      <c r="VP8" s="187"/>
      <c r="VQ8" s="187"/>
      <c r="VR8" s="187"/>
      <c r="VS8" s="187"/>
      <c r="VT8" s="187"/>
      <c r="VU8" s="187"/>
      <c r="VV8" s="187"/>
      <c r="VW8" s="187"/>
      <c r="VX8" s="187"/>
      <c r="VY8" s="187"/>
      <c r="VZ8" s="187"/>
      <c r="WA8" s="187"/>
      <c r="WB8" s="187"/>
      <c r="WC8" s="187"/>
      <c r="WD8" s="187"/>
      <c r="WE8" s="187"/>
      <c r="WF8" s="187"/>
      <c r="WG8" s="187"/>
      <c r="WH8" s="187"/>
      <c r="WI8" s="187"/>
      <c r="WJ8" s="187"/>
      <c r="WK8" s="187"/>
      <c r="WL8" s="187"/>
      <c r="WM8" s="187"/>
      <c r="WN8" s="187"/>
      <c r="WO8" s="187"/>
      <c r="WP8" s="187"/>
      <c r="WQ8" s="187"/>
      <c r="WR8" s="187"/>
      <c r="WS8" s="187"/>
      <c r="WT8" s="187"/>
      <c r="WU8" s="187"/>
      <c r="WV8" s="187"/>
      <c r="WW8" s="187"/>
      <c r="WX8" s="187"/>
      <c r="WY8" s="187"/>
      <c r="WZ8" s="187"/>
      <c r="XA8" s="187"/>
      <c r="XB8" s="187"/>
      <c r="XC8" s="187"/>
      <c r="XD8" s="187"/>
      <c r="XE8" s="187"/>
      <c r="XF8" s="187"/>
      <c r="XG8" s="187"/>
      <c r="XH8" s="187"/>
      <c r="XI8" s="187"/>
      <c r="XJ8" s="187"/>
      <c r="XK8" s="187"/>
      <c r="XL8" s="187"/>
      <c r="XM8" s="187"/>
      <c r="XN8" s="187"/>
      <c r="XO8" s="187"/>
      <c r="XP8" s="187"/>
      <c r="XQ8" s="187"/>
      <c r="XR8" s="187"/>
      <c r="XS8" s="187"/>
      <c r="XT8" s="187"/>
      <c r="XU8" s="187"/>
      <c r="XV8" s="187"/>
      <c r="XW8" s="187"/>
      <c r="XX8" s="187"/>
      <c r="XY8" s="187"/>
      <c r="XZ8" s="187"/>
      <c r="YA8" s="187"/>
      <c r="YB8" s="187"/>
      <c r="YC8" s="187"/>
      <c r="YD8" s="187"/>
      <c r="YE8" s="187"/>
      <c r="YF8" s="187"/>
      <c r="YG8" s="187"/>
      <c r="YH8" s="187"/>
      <c r="YI8" s="187"/>
      <c r="YJ8" s="187"/>
      <c r="YK8" s="187"/>
      <c r="YL8" s="187"/>
      <c r="YM8" s="187"/>
      <c r="YN8" s="187"/>
      <c r="YO8" s="187"/>
      <c r="YP8" s="187"/>
      <c r="YQ8" s="187"/>
      <c r="YR8" s="187"/>
      <c r="YS8" s="187"/>
      <c r="YT8" s="187"/>
      <c r="YU8" s="187"/>
      <c r="YV8" s="187"/>
      <c r="YW8" s="187"/>
      <c r="YX8" s="187"/>
      <c r="YY8" s="187"/>
      <c r="YZ8" s="187"/>
      <c r="ZA8" s="187"/>
      <c r="ZB8" s="187"/>
      <c r="ZC8" s="187"/>
      <c r="ZD8" s="187"/>
      <c r="ZE8" s="187"/>
      <c r="ZF8" s="187"/>
      <c r="ZG8" s="187"/>
      <c r="ZH8" s="187"/>
      <c r="ZI8" s="187"/>
      <c r="ZJ8" s="187"/>
      <c r="ZK8" s="187"/>
      <c r="ZL8" s="187"/>
      <c r="ZM8" s="187"/>
      <c r="ZN8" s="187"/>
      <c r="ZO8" s="187"/>
      <c r="ZP8" s="187"/>
      <c r="ZQ8" s="187"/>
      <c r="ZR8" s="187"/>
      <c r="ZS8" s="187"/>
      <c r="ZT8" s="187"/>
      <c r="ZU8" s="187"/>
      <c r="ZV8" s="187"/>
      <c r="ZW8" s="187"/>
      <c r="ZX8" s="187"/>
      <c r="ZY8" s="187"/>
      <c r="ZZ8" s="187"/>
      <c r="AAA8" s="187"/>
      <c r="AAB8" s="187"/>
      <c r="AAC8" s="187"/>
      <c r="AAD8" s="187"/>
      <c r="AAE8" s="187"/>
      <c r="AAF8" s="187"/>
      <c r="AAG8" s="187"/>
      <c r="AAH8" s="187"/>
      <c r="AAI8" s="187"/>
      <c r="AAJ8" s="187"/>
      <c r="AAK8" s="187"/>
      <c r="AAL8" s="187"/>
      <c r="AAM8" s="187"/>
      <c r="AAN8" s="187"/>
      <c r="AAO8" s="187"/>
      <c r="AAP8" s="187"/>
      <c r="AAQ8" s="187"/>
      <c r="AAR8" s="187"/>
      <c r="AAS8" s="187"/>
      <c r="AAT8" s="187"/>
      <c r="AAU8" s="187"/>
      <c r="AAV8" s="187"/>
      <c r="AAW8" s="187"/>
      <c r="AAX8" s="187"/>
      <c r="AAY8" s="187"/>
      <c r="AAZ8" s="187"/>
      <c r="ABA8" s="187"/>
      <c r="ABB8" s="187"/>
      <c r="ABC8" s="187"/>
      <c r="ABD8" s="187"/>
      <c r="ABE8" s="187"/>
      <c r="ABF8" s="187"/>
      <c r="ABG8" s="187"/>
      <c r="ABH8" s="187"/>
      <c r="ABI8" s="187"/>
      <c r="ABJ8" s="187"/>
      <c r="ABK8" s="187"/>
      <c r="ABL8" s="187"/>
      <c r="ABM8" s="187"/>
      <c r="ABN8" s="187"/>
      <c r="ABO8" s="187"/>
      <c r="ABP8" s="187"/>
      <c r="ABQ8" s="187"/>
      <c r="ABR8" s="187"/>
      <c r="ABS8" s="187"/>
      <c r="ABT8" s="187"/>
      <c r="ABU8" s="187"/>
      <c r="ABV8" s="187"/>
      <c r="ABW8" s="187"/>
      <c r="ABX8" s="187"/>
      <c r="ABY8" s="187"/>
      <c r="ABZ8" s="187"/>
      <c r="ACA8" s="187"/>
      <c r="ACB8" s="187"/>
      <c r="ACC8" s="187"/>
      <c r="ACD8" s="187"/>
      <c r="ACE8" s="187"/>
      <c r="ACF8" s="187"/>
      <c r="ACG8" s="187"/>
      <c r="ACH8" s="187"/>
      <c r="ACI8" s="187"/>
      <c r="ACJ8" s="187"/>
      <c r="ACK8" s="187"/>
      <c r="ACL8" s="187"/>
      <c r="ACM8" s="187"/>
      <c r="ACN8" s="187"/>
      <c r="ACO8" s="187"/>
      <c r="ACP8" s="187"/>
      <c r="ACQ8" s="187"/>
      <c r="ACR8" s="187"/>
      <c r="ACS8" s="187"/>
      <c r="ACT8" s="187"/>
      <c r="ACU8" s="187"/>
      <c r="ACV8" s="187"/>
      <c r="ACW8" s="187"/>
      <c r="ACX8" s="187"/>
      <c r="ACY8" s="187"/>
      <c r="ACZ8" s="187"/>
      <c r="ADA8" s="187"/>
      <c r="ADB8" s="187"/>
      <c r="ADC8" s="187"/>
      <c r="ADD8" s="187"/>
      <c r="ADE8" s="187"/>
      <c r="ADF8" s="187"/>
      <c r="ADG8" s="187"/>
      <c r="ADH8" s="187"/>
      <c r="ADI8" s="187"/>
      <c r="ADJ8" s="187"/>
      <c r="ADK8" s="187"/>
      <c r="ADL8" s="187"/>
      <c r="ADM8" s="187"/>
      <c r="ADN8" s="187"/>
      <c r="ADO8" s="187"/>
      <c r="ADP8" s="187"/>
      <c r="ADQ8" s="187"/>
      <c r="ADR8" s="187"/>
      <c r="ADS8" s="187"/>
      <c r="ADT8" s="187"/>
      <c r="ADU8" s="187"/>
      <c r="ADV8" s="187"/>
      <c r="ADW8" s="187"/>
      <c r="ADX8" s="187"/>
      <c r="ADY8" s="187"/>
      <c r="ADZ8" s="187"/>
      <c r="AEA8" s="187"/>
      <c r="AEB8" s="187"/>
      <c r="AEC8" s="187"/>
      <c r="AED8" s="187"/>
      <c r="AEE8" s="187"/>
      <c r="AEF8" s="187"/>
      <c r="AEG8" s="187"/>
      <c r="AEH8" s="187"/>
      <c r="AEI8" s="187"/>
      <c r="AEJ8" s="187"/>
      <c r="AEK8" s="187"/>
      <c r="AEL8" s="187"/>
      <c r="AEM8" s="187"/>
      <c r="AEN8" s="187"/>
      <c r="AEO8" s="187"/>
      <c r="AEP8" s="187"/>
      <c r="AEQ8" s="187"/>
      <c r="AER8" s="187"/>
      <c r="AES8" s="187"/>
      <c r="AET8" s="187"/>
      <c r="AEU8" s="187"/>
      <c r="AEV8" s="187"/>
      <c r="AEW8" s="187"/>
      <c r="AEX8" s="187"/>
      <c r="AEY8" s="187"/>
      <c r="AEZ8" s="187"/>
      <c r="AFA8" s="187"/>
      <c r="AFB8" s="187"/>
      <c r="AFC8" s="187"/>
      <c r="AFD8" s="187"/>
      <c r="AFE8" s="187"/>
      <c r="AFF8" s="187"/>
      <c r="AFG8" s="187"/>
      <c r="AFH8" s="187"/>
      <c r="AFI8" s="187"/>
      <c r="AFJ8" s="187"/>
      <c r="AFK8" s="187"/>
      <c r="AFL8" s="187"/>
      <c r="AFM8" s="187"/>
      <c r="AFN8" s="187"/>
      <c r="AFO8" s="187"/>
      <c r="AFP8" s="187"/>
      <c r="AFQ8" s="187"/>
      <c r="AFR8" s="187"/>
      <c r="AFS8" s="187"/>
      <c r="AFT8" s="187"/>
      <c r="AFU8" s="187"/>
      <c r="AFV8" s="187"/>
      <c r="AFW8" s="187"/>
      <c r="AFX8" s="187"/>
      <c r="AFY8" s="187"/>
      <c r="AFZ8" s="187"/>
      <c r="AGA8" s="187"/>
      <c r="AGB8" s="187"/>
      <c r="AGC8" s="187"/>
      <c r="AGD8" s="187"/>
      <c r="AGE8" s="187"/>
      <c r="AGF8" s="187"/>
      <c r="AGG8" s="187"/>
      <c r="AGH8" s="187"/>
      <c r="AGI8" s="187"/>
      <c r="AGJ8" s="187"/>
      <c r="AGK8" s="187"/>
      <c r="AGL8" s="187"/>
      <c r="AGM8" s="187"/>
      <c r="AGN8" s="187"/>
      <c r="AGO8" s="187"/>
      <c r="AGP8" s="187"/>
      <c r="AGQ8" s="187"/>
      <c r="AGR8" s="187"/>
      <c r="AGS8" s="187"/>
      <c r="AGT8" s="187"/>
      <c r="AGU8" s="187"/>
      <c r="AGV8" s="187"/>
      <c r="AGW8" s="187"/>
      <c r="AGX8" s="187"/>
      <c r="AGY8" s="187"/>
      <c r="AGZ8" s="187"/>
      <c r="AHA8" s="187"/>
      <c r="AHB8" s="187"/>
      <c r="AHC8" s="187"/>
      <c r="AHD8" s="187"/>
      <c r="AHE8" s="187"/>
      <c r="AHF8" s="187"/>
      <c r="AHG8" s="187"/>
      <c r="AHH8" s="187"/>
      <c r="AHI8" s="187"/>
      <c r="AHJ8" s="187"/>
      <c r="AHK8" s="187"/>
      <c r="AHL8" s="187"/>
      <c r="AHM8" s="187"/>
      <c r="AHN8" s="187"/>
      <c r="AHO8" s="187"/>
      <c r="AHP8" s="187"/>
      <c r="AHQ8" s="187"/>
      <c r="AHR8" s="187"/>
      <c r="AHS8" s="187"/>
      <c r="AHT8" s="187"/>
      <c r="AHU8" s="187"/>
      <c r="AHV8" s="187"/>
      <c r="AHW8" s="187"/>
      <c r="AHX8" s="187"/>
      <c r="AHY8" s="187"/>
      <c r="AHZ8" s="187"/>
      <c r="AIA8" s="187"/>
      <c r="AIB8" s="187"/>
      <c r="AIC8" s="187"/>
      <c r="AID8" s="187"/>
      <c r="AIE8" s="187"/>
      <c r="AIF8" s="187"/>
      <c r="AIG8" s="187"/>
      <c r="AIH8" s="187"/>
      <c r="AII8" s="187"/>
      <c r="AIJ8" s="187"/>
      <c r="AIK8" s="187"/>
      <c r="AIL8" s="187"/>
      <c r="AIM8" s="187"/>
      <c r="AIN8" s="187"/>
      <c r="AIO8" s="187"/>
      <c r="AIP8" s="187"/>
      <c r="AIQ8" s="187"/>
      <c r="AIR8" s="187"/>
      <c r="AIS8" s="187"/>
      <c r="AIT8" s="187"/>
      <c r="AIU8" s="187"/>
      <c r="AIV8" s="187"/>
      <c r="AIW8" s="187"/>
      <c r="AIX8" s="187"/>
      <c r="AIY8" s="187"/>
      <c r="AIZ8" s="188"/>
    </row>
    <row r="9" spans="1:936" s="16" customFormat="1" ht="140.25" x14ac:dyDescent="0.25">
      <c r="A9" s="326"/>
      <c r="B9" s="326"/>
      <c r="C9" s="326"/>
      <c r="D9" s="326"/>
      <c r="E9" s="326"/>
      <c r="F9" s="326"/>
      <c r="G9" s="327"/>
      <c r="H9" s="326"/>
      <c r="I9" s="326"/>
      <c r="J9" s="326"/>
      <c r="K9" s="326"/>
      <c r="L9" s="326"/>
      <c r="M9" s="328"/>
      <c r="N9" s="328"/>
      <c r="O9" s="334"/>
      <c r="P9" s="328"/>
      <c r="Q9" s="329"/>
      <c r="R9" s="329"/>
      <c r="S9" s="15" t="s">
        <v>88</v>
      </c>
      <c r="T9" s="15" t="s">
        <v>89</v>
      </c>
      <c r="U9" s="101" t="s">
        <v>210</v>
      </c>
      <c r="V9" s="71" t="s">
        <v>42</v>
      </c>
      <c r="W9" s="20"/>
      <c r="X9" s="167">
        <v>2510</v>
      </c>
      <c r="Y9" s="337"/>
      <c r="Z9" s="340"/>
      <c r="AA9" s="325"/>
      <c r="AB9" s="331"/>
      <c r="AC9" s="325"/>
      <c r="AD9" s="179">
        <v>3205</v>
      </c>
      <c r="AE9" s="179">
        <v>2510</v>
      </c>
      <c r="AF9" s="182">
        <f>AD9/AE9</f>
        <v>1.2768924302788844</v>
      </c>
      <c r="AG9" s="151" t="s">
        <v>331</v>
      </c>
      <c r="AH9"/>
      <c r="AI9"/>
      <c r="AJ9"/>
      <c r="AK9"/>
      <c r="AL9"/>
      <c r="AM9"/>
      <c r="AN9"/>
      <c r="AO9"/>
      <c r="AP9"/>
      <c r="AQ9"/>
      <c r="AR9"/>
      <c r="AS9"/>
      <c r="AT9"/>
      <c r="AU9"/>
      <c r="AV9"/>
      <c r="AW9"/>
      <c r="AX9"/>
      <c r="AY9"/>
      <c r="AZ9"/>
      <c r="BA9"/>
      <c r="BB9"/>
      <c r="BC9"/>
      <c r="BD9"/>
      <c r="BE9"/>
      <c r="BF9"/>
      <c r="BG9"/>
      <c r="BH9"/>
      <c r="BI9"/>
      <c r="BJ9"/>
      <c r="BK9"/>
      <c r="BL9"/>
      <c r="BM9"/>
      <c r="BN9"/>
      <c r="BO9"/>
      <c r="BP9"/>
      <c r="BQ9"/>
      <c r="BR9"/>
      <c r="BS9"/>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c r="IX9" s="41"/>
      <c r="IY9" s="41"/>
      <c r="IZ9" s="41"/>
      <c r="JA9" s="41"/>
      <c r="JB9" s="41"/>
      <c r="JC9" s="41"/>
      <c r="JD9" s="41"/>
      <c r="JE9" s="41"/>
      <c r="JF9" s="41"/>
      <c r="JG9" s="41"/>
      <c r="JH9" s="41"/>
      <c r="JI9" s="41"/>
      <c r="JJ9" s="41"/>
      <c r="JK9" s="41"/>
      <c r="JL9" s="41"/>
      <c r="JM9" s="41"/>
      <c r="JN9" s="41"/>
      <c r="JO9" s="41"/>
      <c r="JP9" s="41"/>
      <c r="JQ9" s="41"/>
      <c r="JR9" s="41"/>
      <c r="JS9" s="41"/>
      <c r="JT9" s="41"/>
      <c r="JU9" s="41"/>
      <c r="JV9" s="41"/>
      <c r="JW9" s="41"/>
      <c r="JX9" s="41"/>
      <c r="JY9" s="41"/>
      <c r="JZ9" s="41"/>
      <c r="KA9" s="41"/>
      <c r="KB9" s="41"/>
      <c r="KC9" s="41"/>
      <c r="KD9" s="41"/>
      <c r="KE9" s="41"/>
      <c r="KF9" s="41"/>
      <c r="KG9" s="41"/>
      <c r="KH9" s="41"/>
      <c r="KI9" s="41"/>
      <c r="KJ9" s="41"/>
      <c r="KK9" s="41"/>
      <c r="KL9" s="41"/>
      <c r="KM9" s="41"/>
      <c r="KN9" s="41"/>
      <c r="KO9" s="41"/>
      <c r="KP9" s="41"/>
      <c r="KQ9" s="41"/>
      <c r="KR9" s="41"/>
      <c r="KS9" s="41"/>
      <c r="KT9" s="41"/>
      <c r="KU9" s="41"/>
      <c r="KV9" s="41"/>
      <c r="KW9" s="41"/>
      <c r="KX9" s="41"/>
      <c r="KY9" s="41"/>
      <c r="KZ9" s="41"/>
      <c r="LA9" s="41"/>
      <c r="LB9" s="41"/>
      <c r="LC9" s="41"/>
      <c r="LD9" s="41"/>
      <c r="LE9" s="41"/>
      <c r="LF9" s="41"/>
      <c r="LG9" s="41"/>
      <c r="LH9" s="41"/>
      <c r="LI9" s="41"/>
      <c r="LJ9" s="41"/>
      <c r="LK9" s="41"/>
      <c r="LL9" s="41"/>
      <c r="LM9" s="41"/>
      <c r="LN9" s="41"/>
      <c r="LO9" s="41"/>
      <c r="LP9" s="41"/>
      <c r="LQ9" s="41"/>
      <c r="LR9" s="41"/>
      <c r="LS9" s="41"/>
      <c r="LT9" s="41"/>
      <c r="LU9" s="41"/>
      <c r="LV9" s="41"/>
      <c r="LW9" s="41"/>
      <c r="LX9" s="41"/>
      <c r="LY9" s="41"/>
      <c r="LZ9" s="41"/>
      <c r="MA9" s="41"/>
      <c r="MB9" s="41"/>
      <c r="MC9" s="41"/>
      <c r="MD9" s="41"/>
      <c r="ME9" s="41"/>
      <c r="MF9" s="41"/>
      <c r="MG9" s="41"/>
      <c r="MH9" s="41"/>
      <c r="MI9" s="41"/>
      <c r="MJ9" s="41"/>
      <c r="MK9" s="41"/>
      <c r="ML9" s="41"/>
      <c r="MM9" s="41"/>
      <c r="MN9" s="41"/>
      <c r="MO9" s="41"/>
      <c r="MP9" s="41"/>
      <c r="MQ9" s="41"/>
      <c r="MR9" s="41"/>
      <c r="MS9" s="41"/>
      <c r="MT9" s="41"/>
      <c r="MU9" s="41"/>
      <c r="MV9" s="41"/>
      <c r="MW9" s="41"/>
      <c r="MX9" s="41"/>
      <c r="MY9" s="41"/>
      <c r="MZ9" s="41"/>
      <c r="NA9" s="41"/>
      <c r="NB9" s="41"/>
      <c r="NC9" s="41"/>
      <c r="ND9" s="41"/>
      <c r="NE9" s="41"/>
      <c r="NF9" s="41"/>
      <c r="NG9" s="41"/>
      <c r="NH9" s="41"/>
      <c r="NI9" s="41"/>
      <c r="NJ9" s="41"/>
      <c r="NK9" s="41"/>
      <c r="NL9" s="41"/>
      <c r="NM9" s="41"/>
      <c r="NN9" s="41"/>
      <c r="NO9" s="41"/>
      <c r="NP9" s="41"/>
      <c r="NQ9" s="41"/>
      <c r="NR9" s="41"/>
      <c r="NS9" s="41"/>
      <c r="NT9" s="41"/>
      <c r="NU9" s="41"/>
      <c r="NV9" s="41"/>
      <c r="NW9" s="41"/>
      <c r="NX9" s="41"/>
      <c r="NY9" s="41"/>
      <c r="NZ9" s="41"/>
      <c r="OA9" s="41"/>
      <c r="OB9" s="41"/>
      <c r="OC9" s="41"/>
      <c r="OD9" s="41"/>
      <c r="OE9" s="41"/>
      <c r="OF9" s="41"/>
      <c r="OG9" s="41"/>
      <c r="OH9" s="41"/>
      <c r="OI9" s="41"/>
      <c r="OJ9" s="41"/>
      <c r="OK9" s="41"/>
      <c r="OL9" s="41"/>
      <c r="OM9" s="41"/>
      <c r="ON9" s="41"/>
      <c r="OO9" s="41"/>
      <c r="OP9" s="41"/>
      <c r="OQ9" s="41"/>
      <c r="OR9" s="41"/>
      <c r="OS9" s="41"/>
      <c r="OT9" s="41"/>
      <c r="OU9" s="41"/>
      <c r="OV9" s="41"/>
      <c r="OW9" s="41"/>
      <c r="OX9" s="41"/>
      <c r="OY9" s="41"/>
      <c r="OZ9" s="41"/>
      <c r="PA9" s="41"/>
      <c r="PB9" s="41"/>
      <c r="PC9" s="41"/>
      <c r="PD9" s="41"/>
      <c r="PE9" s="41"/>
      <c r="PF9" s="41"/>
      <c r="PG9" s="41"/>
      <c r="PH9" s="41"/>
      <c r="PI9" s="41"/>
      <c r="PJ9" s="41"/>
      <c r="PK9" s="41"/>
      <c r="PL9" s="41"/>
      <c r="PM9" s="41"/>
      <c r="PN9" s="41"/>
      <c r="PO9" s="41"/>
      <c r="PP9" s="41"/>
      <c r="PQ9" s="41"/>
      <c r="PR9" s="41"/>
      <c r="PS9" s="41"/>
      <c r="PT9" s="41"/>
      <c r="PU9" s="41"/>
      <c r="PV9" s="41"/>
      <c r="PW9" s="41"/>
      <c r="PX9" s="41"/>
      <c r="PY9" s="41"/>
      <c r="PZ9" s="41"/>
      <c r="QA9" s="41"/>
      <c r="QB9" s="41"/>
      <c r="QC9" s="41"/>
      <c r="QD9" s="41"/>
      <c r="QE9" s="41"/>
      <c r="QF9" s="41"/>
      <c r="QG9" s="41"/>
      <c r="QH9" s="41"/>
      <c r="QI9" s="41"/>
      <c r="QJ9" s="41"/>
      <c r="QK9" s="41"/>
      <c r="QL9" s="41"/>
      <c r="QM9" s="41"/>
      <c r="QN9" s="41"/>
      <c r="QO9" s="41"/>
      <c r="QP9" s="41"/>
      <c r="QQ9" s="41"/>
      <c r="QR9" s="41"/>
      <c r="QS9" s="41"/>
      <c r="QT9" s="41"/>
      <c r="QU9" s="41"/>
      <c r="QV9" s="41"/>
      <c r="QW9" s="41"/>
      <c r="QX9" s="41"/>
      <c r="QY9" s="41"/>
      <c r="QZ9" s="41"/>
      <c r="RA9" s="41"/>
      <c r="RB9" s="41"/>
      <c r="RC9" s="41"/>
      <c r="RD9" s="41"/>
      <c r="RE9" s="41"/>
      <c r="RF9" s="41"/>
      <c r="RG9" s="41"/>
      <c r="RH9" s="41"/>
      <c r="RI9" s="41"/>
      <c r="RJ9" s="41"/>
      <c r="RK9" s="41"/>
      <c r="RL9" s="41"/>
      <c r="RM9" s="41"/>
      <c r="RN9" s="41"/>
      <c r="RO9" s="41"/>
      <c r="RP9" s="41"/>
      <c r="RQ9" s="41"/>
      <c r="RR9" s="41"/>
      <c r="RS9" s="41"/>
      <c r="RT9" s="41"/>
      <c r="RU9" s="41"/>
      <c r="RV9" s="41"/>
      <c r="RW9" s="41"/>
      <c r="RX9" s="41"/>
      <c r="RY9" s="41"/>
      <c r="RZ9" s="41"/>
      <c r="SA9" s="41"/>
      <c r="SB9" s="41"/>
      <c r="SC9" s="41"/>
      <c r="SD9" s="41"/>
      <c r="SE9" s="41"/>
      <c r="SF9" s="41"/>
      <c r="SG9" s="41"/>
      <c r="SH9" s="41"/>
      <c r="SI9" s="41"/>
      <c r="SJ9" s="41"/>
      <c r="SK9" s="41"/>
      <c r="SL9" s="41"/>
      <c r="SM9" s="41"/>
      <c r="SN9" s="41"/>
      <c r="SO9" s="41"/>
      <c r="SP9" s="41"/>
      <c r="SQ9" s="41"/>
      <c r="SR9" s="41"/>
      <c r="SS9" s="41"/>
      <c r="ST9" s="41"/>
      <c r="SU9" s="41"/>
      <c r="SV9" s="41"/>
      <c r="SW9" s="41"/>
      <c r="SX9" s="41"/>
      <c r="SY9" s="41"/>
      <c r="SZ9" s="41"/>
      <c r="TA9" s="41"/>
      <c r="TB9" s="41"/>
      <c r="TC9" s="41"/>
      <c r="TD9" s="41"/>
      <c r="TE9" s="41"/>
      <c r="TF9" s="41"/>
      <c r="TG9" s="41"/>
      <c r="TH9" s="41"/>
      <c r="TI9" s="41"/>
      <c r="TJ9" s="41"/>
      <c r="TK9" s="41"/>
      <c r="TL9" s="41"/>
      <c r="TM9" s="41"/>
      <c r="TN9" s="41"/>
      <c r="TO9" s="41"/>
      <c r="TP9" s="41"/>
      <c r="TQ9" s="41"/>
      <c r="TR9" s="41"/>
      <c r="TS9" s="41"/>
      <c r="TT9" s="41"/>
      <c r="TU9" s="41"/>
      <c r="TV9" s="41"/>
      <c r="TW9" s="41"/>
      <c r="TX9" s="41"/>
      <c r="TY9" s="41"/>
      <c r="TZ9" s="41"/>
      <c r="UA9" s="41"/>
      <c r="UB9" s="41"/>
      <c r="UC9" s="41"/>
      <c r="UD9" s="41"/>
      <c r="UE9" s="41"/>
      <c r="UF9" s="41"/>
      <c r="UG9" s="41"/>
      <c r="UH9" s="41"/>
      <c r="UI9" s="41"/>
      <c r="UJ9" s="41"/>
      <c r="UK9" s="41"/>
      <c r="UL9" s="41"/>
      <c r="UM9" s="41"/>
      <c r="UN9" s="41"/>
      <c r="UO9" s="41"/>
      <c r="UP9" s="41"/>
      <c r="UQ9" s="41"/>
      <c r="UR9" s="41"/>
      <c r="US9" s="41"/>
      <c r="UT9" s="41"/>
      <c r="UU9" s="41"/>
      <c r="UV9" s="41"/>
      <c r="UW9" s="41"/>
      <c r="UX9" s="41"/>
      <c r="UY9" s="41"/>
      <c r="UZ9" s="41"/>
      <c r="VA9" s="41"/>
      <c r="VB9" s="41"/>
      <c r="VC9" s="41"/>
      <c r="VD9" s="41"/>
      <c r="VE9" s="41"/>
      <c r="VF9" s="41"/>
      <c r="VG9" s="41"/>
      <c r="VH9" s="41"/>
      <c r="VI9" s="41"/>
      <c r="VJ9" s="41"/>
      <c r="VK9" s="41"/>
      <c r="VL9" s="41"/>
      <c r="VM9" s="41"/>
      <c r="VN9" s="41"/>
      <c r="VO9" s="41"/>
      <c r="VP9" s="41"/>
      <c r="VQ9" s="41"/>
      <c r="VR9" s="41"/>
      <c r="VS9" s="41"/>
      <c r="VT9" s="41"/>
      <c r="VU9" s="41"/>
      <c r="VV9" s="41"/>
      <c r="VW9" s="41"/>
      <c r="VX9" s="41"/>
      <c r="VY9" s="41"/>
      <c r="VZ9" s="41"/>
      <c r="WA9" s="41"/>
      <c r="WB9" s="41"/>
      <c r="WC9" s="41"/>
      <c r="WD9" s="41"/>
      <c r="WE9" s="41"/>
      <c r="WF9" s="41"/>
      <c r="WG9" s="41"/>
      <c r="WH9" s="41"/>
      <c r="WI9" s="41"/>
      <c r="WJ9" s="41"/>
      <c r="WK9" s="41"/>
      <c r="WL9" s="41"/>
      <c r="WM9" s="41"/>
      <c r="WN9" s="41"/>
      <c r="WO9" s="41"/>
      <c r="WP9" s="41"/>
      <c r="WQ9" s="41"/>
      <c r="WR9" s="41"/>
      <c r="WS9" s="41"/>
      <c r="WT9" s="41"/>
      <c r="WU9" s="41"/>
      <c r="WV9" s="41"/>
      <c r="WW9" s="41"/>
      <c r="WX9" s="41"/>
      <c r="WY9" s="41"/>
      <c r="WZ9" s="41"/>
      <c r="XA9" s="41"/>
      <c r="XB9" s="41"/>
      <c r="XC9" s="41"/>
      <c r="XD9" s="41"/>
      <c r="XE9" s="41"/>
      <c r="XF9" s="41"/>
      <c r="XG9" s="41"/>
      <c r="XH9" s="41"/>
      <c r="XI9" s="41"/>
      <c r="XJ9" s="41"/>
      <c r="XK9" s="41"/>
      <c r="XL9" s="41"/>
      <c r="XM9" s="41"/>
      <c r="XN9" s="41"/>
      <c r="XO9" s="41"/>
      <c r="XP9" s="41"/>
      <c r="XQ9" s="41"/>
      <c r="XR9" s="41"/>
      <c r="XS9" s="41"/>
      <c r="XT9" s="41"/>
      <c r="XU9" s="41"/>
      <c r="XV9" s="41"/>
      <c r="XW9" s="41"/>
      <c r="XX9" s="41"/>
      <c r="XY9" s="41"/>
      <c r="XZ9" s="41"/>
      <c r="YA9" s="41"/>
      <c r="YB9" s="41"/>
      <c r="YC9" s="41"/>
      <c r="YD9" s="41"/>
      <c r="YE9" s="41"/>
      <c r="YF9" s="41"/>
      <c r="YG9" s="41"/>
      <c r="YH9" s="41"/>
      <c r="YI9" s="41"/>
      <c r="YJ9" s="41"/>
      <c r="YK9" s="41"/>
      <c r="YL9" s="41"/>
      <c r="YM9" s="41"/>
      <c r="YN9" s="41"/>
      <c r="YO9" s="41"/>
      <c r="YP9" s="41"/>
      <c r="YQ9" s="41"/>
      <c r="YR9" s="41"/>
      <c r="YS9" s="41"/>
      <c r="YT9" s="41"/>
      <c r="YU9" s="41"/>
      <c r="YV9" s="41"/>
      <c r="YW9" s="41"/>
      <c r="YX9" s="41"/>
      <c r="YY9" s="41"/>
      <c r="YZ9" s="41"/>
      <c r="ZA9" s="41"/>
      <c r="ZB9" s="41"/>
      <c r="ZC9" s="41"/>
      <c r="ZD9" s="41"/>
      <c r="ZE9" s="41"/>
      <c r="ZF9" s="41"/>
      <c r="ZG9" s="41"/>
      <c r="ZH9" s="41"/>
      <c r="ZI9" s="41"/>
      <c r="ZJ9" s="41"/>
      <c r="ZK9" s="41"/>
      <c r="ZL9" s="41"/>
      <c r="ZM9" s="41"/>
      <c r="ZN9" s="41"/>
      <c r="ZO9" s="41"/>
      <c r="ZP9" s="41"/>
      <c r="ZQ9" s="41"/>
      <c r="ZR9" s="41"/>
      <c r="ZS9" s="41"/>
      <c r="ZT9" s="41"/>
      <c r="ZU9" s="41"/>
      <c r="ZV9" s="41"/>
      <c r="ZW9" s="41"/>
      <c r="ZX9" s="41"/>
      <c r="ZY9" s="41"/>
      <c r="ZZ9" s="41"/>
      <c r="AAA9" s="41"/>
      <c r="AAB9" s="41"/>
      <c r="AAC9" s="41"/>
      <c r="AAD9" s="41"/>
      <c r="AAE9" s="41"/>
      <c r="AAF9" s="41"/>
      <c r="AAG9" s="41"/>
      <c r="AAH9" s="41"/>
      <c r="AAI9" s="41"/>
      <c r="AAJ9" s="41"/>
      <c r="AAK9" s="41"/>
      <c r="AAL9" s="41"/>
      <c r="AAM9" s="41"/>
      <c r="AAN9" s="41"/>
      <c r="AAO9" s="41"/>
      <c r="AAP9" s="41"/>
      <c r="AAQ9" s="41"/>
      <c r="AAR9" s="41"/>
      <c r="AAS9" s="41"/>
      <c r="AAT9" s="41"/>
      <c r="AAU9" s="41"/>
      <c r="AAV9" s="41"/>
      <c r="AAW9" s="41"/>
      <c r="AAX9" s="41"/>
      <c r="AAY9" s="41"/>
      <c r="AAZ9" s="41"/>
      <c r="ABA9" s="41"/>
      <c r="ABB9" s="41"/>
      <c r="ABC9" s="41"/>
      <c r="ABD9" s="41"/>
      <c r="ABE9" s="41"/>
      <c r="ABF9" s="41"/>
      <c r="ABG9" s="41"/>
      <c r="ABH9" s="41"/>
      <c r="ABI9" s="41"/>
      <c r="ABJ9" s="41"/>
      <c r="ABK9" s="41"/>
      <c r="ABL9" s="41"/>
      <c r="ABM9" s="41"/>
      <c r="ABN9" s="41"/>
      <c r="ABO9" s="41"/>
      <c r="ABP9" s="41"/>
      <c r="ABQ9" s="41"/>
      <c r="ABR9" s="41"/>
      <c r="ABS9" s="41"/>
      <c r="ABT9" s="41"/>
      <c r="ABU9" s="41"/>
      <c r="ABV9" s="41"/>
      <c r="ABW9" s="41"/>
      <c r="ABX9" s="41"/>
      <c r="ABY9" s="41"/>
      <c r="ABZ9" s="41"/>
      <c r="ACA9" s="41"/>
      <c r="ACB9" s="41"/>
      <c r="ACC9" s="41"/>
      <c r="ACD9" s="41"/>
      <c r="ACE9" s="41"/>
      <c r="ACF9" s="41"/>
      <c r="ACG9" s="41"/>
      <c r="ACH9" s="41"/>
      <c r="ACI9" s="41"/>
      <c r="ACJ9" s="41"/>
      <c r="ACK9" s="41"/>
      <c r="ACL9" s="41"/>
      <c r="ACM9" s="41"/>
      <c r="ACN9" s="41"/>
      <c r="ACO9" s="41"/>
      <c r="ACP9" s="41"/>
      <c r="ACQ9" s="41"/>
      <c r="ACR9" s="41"/>
      <c r="ACS9" s="41"/>
      <c r="ACT9" s="41"/>
      <c r="ACU9" s="41"/>
      <c r="ACV9" s="41"/>
      <c r="ACW9" s="41"/>
      <c r="ACX9" s="41"/>
      <c r="ACY9" s="41"/>
      <c r="ACZ9" s="41"/>
      <c r="ADA9" s="41"/>
      <c r="ADB9" s="41"/>
      <c r="ADC9" s="41"/>
      <c r="ADD9" s="41"/>
      <c r="ADE9" s="41"/>
      <c r="ADF9" s="41"/>
      <c r="ADG9" s="41"/>
      <c r="ADH9" s="41"/>
      <c r="ADI9" s="41"/>
      <c r="ADJ9" s="41"/>
      <c r="ADK9" s="41"/>
      <c r="ADL9" s="41"/>
      <c r="ADM9" s="41"/>
      <c r="ADN9" s="41"/>
      <c r="ADO9" s="41"/>
      <c r="ADP9" s="41"/>
      <c r="ADQ9" s="41"/>
      <c r="ADR9" s="41"/>
      <c r="ADS9" s="41"/>
      <c r="ADT9" s="41"/>
      <c r="ADU9" s="41"/>
      <c r="ADV9" s="41"/>
      <c r="ADW9" s="41"/>
      <c r="ADX9" s="41"/>
      <c r="ADY9" s="41"/>
      <c r="ADZ9" s="41"/>
      <c r="AEA9" s="41"/>
      <c r="AEB9" s="41"/>
      <c r="AEC9" s="41"/>
      <c r="AED9" s="41"/>
      <c r="AEE9" s="41"/>
      <c r="AEF9" s="41"/>
      <c r="AEG9" s="41"/>
      <c r="AEH9" s="41"/>
      <c r="AEI9" s="41"/>
      <c r="AEJ9" s="41"/>
      <c r="AEK9" s="41"/>
      <c r="AEL9" s="41"/>
      <c r="AEM9" s="41"/>
      <c r="AEN9" s="41"/>
      <c r="AEO9" s="41"/>
      <c r="AEP9" s="41"/>
      <c r="AEQ9" s="41"/>
      <c r="AER9" s="41"/>
      <c r="AES9" s="41"/>
      <c r="AET9" s="41"/>
      <c r="AEU9" s="41"/>
      <c r="AEV9" s="41"/>
      <c r="AEW9" s="41"/>
      <c r="AEX9" s="41"/>
      <c r="AEY9" s="41"/>
      <c r="AEZ9" s="41"/>
      <c r="AFA9" s="41"/>
      <c r="AFB9" s="41"/>
      <c r="AFC9" s="41"/>
      <c r="AFD9" s="41"/>
      <c r="AFE9" s="41"/>
      <c r="AFF9" s="41"/>
      <c r="AFG9" s="41"/>
      <c r="AFH9" s="41"/>
      <c r="AFI9" s="41"/>
      <c r="AFJ9" s="41"/>
      <c r="AFK9" s="41"/>
      <c r="AFL9" s="41"/>
      <c r="AFM9" s="41"/>
      <c r="AFN9" s="41"/>
      <c r="AFO9" s="41"/>
      <c r="AFP9" s="41"/>
      <c r="AFQ9" s="41"/>
      <c r="AFR9" s="41"/>
      <c r="AFS9" s="41"/>
      <c r="AFT9" s="41"/>
      <c r="AFU9" s="41"/>
      <c r="AFV9" s="41"/>
      <c r="AFW9" s="41"/>
      <c r="AFX9" s="41"/>
      <c r="AFY9" s="41"/>
      <c r="AFZ9" s="41"/>
      <c r="AGA9" s="41"/>
      <c r="AGB9" s="41"/>
      <c r="AGC9" s="41"/>
      <c r="AGD9" s="41"/>
      <c r="AGE9" s="41"/>
      <c r="AGF9" s="41"/>
      <c r="AGG9" s="41"/>
      <c r="AGH9" s="41"/>
      <c r="AGI9" s="41"/>
      <c r="AGJ9" s="41"/>
      <c r="AGK9" s="41"/>
      <c r="AGL9" s="41"/>
      <c r="AGM9" s="41"/>
      <c r="AGN9" s="41"/>
      <c r="AGO9" s="41"/>
      <c r="AGP9" s="41"/>
      <c r="AGQ9" s="41"/>
      <c r="AGR9" s="41"/>
      <c r="AGS9" s="41"/>
      <c r="AGT9" s="41"/>
      <c r="AGU9" s="41"/>
      <c r="AGV9" s="41"/>
      <c r="AGW9" s="41"/>
      <c r="AGX9" s="41"/>
      <c r="AGY9" s="41"/>
      <c r="AGZ9" s="41"/>
      <c r="AHA9" s="41"/>
      <c r="AHB9" s="41"/>
      <c r="AHC9" s="41"/>
      <c r="AHD9" s="41"/>
      <c r="AHE9" s="41"/>
      <c r="AHF9" s="41"/>
      <c r="AHG9" s="41"/>
      <c r="AHH9" s="41"/>
      <c r="AHI9" s="41"/>
      <c r="AHJ9" s="41"/>
      <c r="AHK9" s="41"/>
      <c r="AHL9" s="41"/>
      <c r="AHM9" s="41"/>
      <c r="AHN9" s="41"/>
      <c r="AHO9" s="41"/>
      <c r="AHP9" s="41"/>
      <c r="AHQ9" s="41"/>
      <c r="AHR9" s="41"/>
      <c r="AHS9" s="41"/>
      <c r="AHT9" s="41"/>
      <c r="AHU9" s="41"/>
      <c r="AHV9" s="41"/>
      <c r="AHW9" s="41"/>
      <c r="AHX9" s="41"/>
      <c r="AHY9" s="41"/>
      <c r="AHZ9" s="41"/>
      <c r="AIA9" s="41"/>
      <c r="AIB9" s="41"/>
      <c r="AIC9" s="41"/>
      <c r="AID9" s="41"/>
      <c r="AIE9" s="41"/>
      <c r="AIF9" s="41"/>
      <c r="AIG9" s="41"/>
      <c r="AIH9" s="41"/>
      <c r="AII9" s="41"/>
      <c r="AIJ9" s="41"/>
      <c r="AIK9" s="41"/>
      <c r="AIL9" s="41"/>
      <c r="AIM9" s="41"/>
      <c r="AIN9" s="41"/>
      <c r="AIO9" s="41"/>
      <c r="AIP9" s="41"/>
      <c r="AIQ9" s="41"/>
      <c r="AIR9" s="41"/>
      <c r="AIS9" s="41"/>
      <c r="AIT9" s="41"/>
      <c r="AIU9" s="41"/>
      <c r="AIV9" s="41"/>
      <c r="AIW9" s="41"/>
      <c r="AIX9" s="41"/>
      <c r="AIY9" s="41"/>
      <c r="AIZ9" s="47"/>
    </row>
    <row r="10" spans="1:936" s="16" customFormat="1" ht="48.75" customHeight="1" x14ac:dyDescent="0.25">
      <c r="A10" s="326"/>
      <c r="B10" s="326"/>
      <c r="C10" s="326"/>
      <c r="D10" s="326"/>
      <c r="E10" s="326"/>
      <c r="F10" s="326"/>
      <c r="G10" s="327"/>
      <c r="H10" s="326"/>
      <c r="I10" s="326"/>
      <c r="J10" s="326"/>
      <c r="K10" s="326"/>
      <c r="L10" s="326"/>
      <c r="M10" s="328"/>
      <c r="N10" s="328"/>
      <c r="O10" s="335"/>
      <c r="P10" s="328"/>
      <c r="Q10" s="329"/>
      <c r="R10" s="329"/>
      <c r="S10" s="17" t="s">
        <v>90</v>
      </c>
      <c r="T10" s="17" t="s">
        <v>91</v>
      </c>
      <c r="U10" s="72" t="s">
        <v>210</v>
      </c>
      <c r="V10" s="72" t="s">
        <v>42</v>
      </c>
      <c r="W10" s="17"/>
      <c r="X10" s="162">
        <v>1</v>
      </c>
      <c r="Y10" s="337"/>
      <c r="Z10" s="340"/>
      <c r="AA10" s="325"/>
      <c r="AB10" s="332"/>
      <c r="AC10" s="325"/>
      <c r="AD10" s="161">
        <v>1</v>
      </c>
      <c r="AE10" s="180">
        <v>1</v>
      </c>
      <c r="AF10" s="183">
        <v>1</v>
      </c>
      <c r="AG10" s="152" t="s">
        <v>332</v>
      </c>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c r="IW10" s="41"/>
      <c r="IX10" s="41"/>
      <c r="IY10" s="41"/>
      <c r="IZ10" s="41"/>
      <c r="JA10" s="41"/>
      <c r="JB10" s="41"/>
      <c r="JC10" s="41"/>
      <c r="JD10" s="41"/>
      <c r="JE10" s="41"/>
      <c r="JF10" s="41"/>
      <c r="JG10" s="41"/>
      <c r="JH10" s="41"/>
      <c r="JI10" s="41"/>
      <c r="JJ10" s="41"/>
      <c r="JK10" s="41"/>
      <c r="JL10" s="41"/>
      <c r="JM10" s="41"/>
      <c r="JN10" s="41"/>
      <c r="JO10" s="41"/>
      <c r="JP10" s="41"/>
      <c r="JQ10" s="41"/>
      <c r="JR10" s="41"/>
      <c r="JS10" s="41"/>
      <c r="JT10" s="41"/>
      <c r="JU10" s="41"/>
      <c r="JV10" s="41"/>
      <c r="JW10" s="41"/>
      <c r="JX10" s="41"/>
      <c r="JY10" s="41"/>
      <c r="JZ10" s="41"/>
      <c r="KA10" s="41"/>
      <c r="KB10" s="41"/>
      <c r="KC10" s="41"/>
      <c r="KD10" s="41"/>
      <c r="KE10" s="41"/>
      <c r="KF10" s="41"/>
      <c r="KG10" s="41"/>
      <c r="KH10" s="41"/>
      <c r="KI10" s="41"/>
      <c r="KJ10" s="41"/>
      <c r="KK10" s="41"/>
      <c r="KL10" s="41"/>
      <c r="KM10" s="41"/>
      <c r="KN10" s="41"/>
      <c r="KO10" s="41"/>
      <c r="KP10" s="41"/>
      <c r="KQ10" s="41"/>
      <c r="KR10" s="41"/>
      <c r="KS10" s="41"/>
      <c r="KT10" s="41"/>
      <c r="KU10" s="41"/>
      <c r="KV10" s="41"/>
      <c r="KW10" s="41"/>
      <c r="KX10" s="41"/>
      <c r="KY10" s="41"/>
      <c r="KZ10" s="41"/>
      <c r="LA10" s="41"/>
      <c r="LB10" s="41"/>
      <c r="LC10" s="41"/>
      <c r="LD10" s="41"/>
      <c r="LE10" s="41"/>
      <c r="LF10" s="41"/>
      <c r="LG10" s="41"/>
      <c r="LH10" s="41"/>
      <c r="LI10" s="41"/>
      <c r="LJ10" s="41"/>
      <c r="LK10" s="41"/>
      <c r="LL10" s="41"/>
      <c r="LM10" s="41"/>
      <c r="LN10" s="41"/>
      <c r="LO10" s="41"/>
      <c r="LP10" s="41"/>
      <c r="LQ10" s="41"/>
      <c r="LR10" s="41"/>
      <c r="LS10" s="41"/>
      <c r="LT10" s="41"/>
      <c r="LU10" s="41"/>
      <c r="LV10" s="41"/>
      <c r="LW10" s="41"/>
      <c r="LX10" s="41"/>
      <c r="LY10" s="41"/>
      <c r="LZ10" s="41"/>
      <c r="MA10" s="41"/>
      <c r="MB10" s="41"/>
      <c r="MC10" s="41"/>
      <c r="MD10" s="41"/>
      <c r="ME10" s="41"/>
      <c r="MF10" s="41"/>
      <c r="MG10" s="41"/>
      <c r="MH10" s="41"/>
      <c r="MI10" s="41"/>
      <c r="MJ10" s="41"/>
      <c r="MK10" s="41"/>
      <c r="ML10" s="41"/>
      <c r="MM10" s="41"/>
      <c r="MN10" s="41"/>
      <c r="MO10" s="41"/>
      <c r="MP10" s="41"/>
      <c r="MQ10" s="41"/>
      <c r="MR10" s="41"/>
      <c r="MS10" s="41"/>
      <c r="MT10" s="41"/>
      <c r="MU10" s="41"/>
      <c r="MV10" s="41"/>
      <c r="MW10" s="41"/>
      <c r="MX10" s="41"/>
      <c r="MY10" s="41"/>
      <c r="MZ10" s="41"/>
      <c r="NA10" s="41"/>
      <c r="NB10" s="41"/>
      <c r="NC10" s="41"/>
      <c r="ND10" s="41"/>
      <c r="NE10" s="41"/>
      <c r="NF10" s="41"/>
      <c r="NG10" s="41"/>
      <c r="NH10" s="41"/>
      <c r="NI10" s="41"/>
      <c r="NJ10" s="41"/>
      <c r="NK10" s="41"/>
      <c r="NL10" s="41"/>
      <c r="NM10" s="41"/>
      <c r="NN10" s="41"/>
      <c r="NO10" s="41"/>
      <c r="NP10" s="41"/>
      <c r="NQ10" s="41"/>
      <c r="NR10" s="41"/>
      <c r="NS10" s="41"/>
      <c r="NT10" s="41"/>
      <c r="NU10" s="41"/>
      <c r="NV10" s="41"/>
      <c r="NW10" s="41"/>
      <c r="NX10" s="41"/>
      <c r="NY10" s="41"/>
      <c r="NZ10" s="41"/>
      <c r="OA10" s="41"/>
      <c r="OB10" s="41"/>
      <c r="OC10" s="41"/>
      <c r="OD10" s="41"/>
      <c r="OE10" s="41"/>
      <c r="OF10" s="41"/>
      <c r="OG10" s="41"/>
      <c r="OH10" s="41"/>
      <c r="OI10" s="41"/>
      <c r="OJ10" s="41"/>
      <c r="OK10" s="41"/>
      <c r="OL10" s="41"/>
      <c r="OM10" s="41"/>
      <c r="ON10" s="41"/>
      <c r="OO10" s="41"/>
      <c r="OP10" s="41"/>
      <c r="OQ10" s="41"/>
      <c r="OR10" s="41"/>
      <c r="OS10" s="41"/>
      <c r="OT10" s="41"/>
      <c r="OU10" s="41"/>
      <c r="OV10" s="41"/>
      <c r="OW10" s="41"/>
      <c r="OX10" s="41"/>
      <c r="OY10" s="41"/>
      <c r="OZ10" s="41"/>
      <c r="PA10" s="41"/>
      <c r="PB10" s="41"/>
      <c r="PC10" s="41"/>
      <c r="PD10" s="41"/>
      <c r="PE10" s="41"/>
      <c r="PF10" s="41"/>
      <c r="PG10" s="41"/>
      <c r="PH10" s="41"/>
      <c r="PI10" s="41"/>
      <c r="PJ10" s="41"/>
      <c r="PK10" s="41"/>
      <c r="PL10" s="41"/>
      <c r="PM10" s="41"/>
      <c r="PN10" s="41"/>
      <c r="PO10" s="41"/>
      <c r="PP10" s="41"/>
      <c r="PQ10" s="41"/>
      <c r="PR10" s="41"/>
      <c r="PS10" s="41"/>
      <c r="PT10" s="41"/>
      <c r="PU10" s="41"/>
      <c r="PV10" s="41"/>
      <c r="PW10" s="41"/>
      <c r="PX10" s="41"/>
      <c r="PY10" s="41"/>
      <c r="PZ10" s="41"/>
      <c r="QA10" s="41"/>
      <c r="QB10" s="41"/>
      <c r="QC10" s="41"/>
      <c r="QD10" s="41"/>
      <c r="QE10" s="41"/>
      <c r="QF10" s="41"/>
      <c r="QG10" s="41"/>
      <c r="QH10" s="41"/>
      <c r="QI10" s="41"/>
      <c r="QJ10" s="41"/>
      <c r="QK10" s="41"/>
      <c r="QL10" s="41"/>
      <c r="QM10" s="41"/>
      <c r="QN10" s="41"/>
      <c r="QO10" s="41"/>
      <c r="QP10" s="41"/>
      <c r="QQ10" s="41"/>
      <c r="QR10" s="41"/>
      <c r="QS10" s="41"/>
      <c r="QT10" s="41"/>
      <c r="QU10" s="41"/>
      <c r="QV10" s="41"/>
      <c r="QW10" s="41"/>
      <c r="QX10" s="41"/>
      <c r="QY10" s="41"/>
      <c r="QZ10" s="41"/>
      <c r="RA10" s="41"/>
      <c r="RB10" s="41"/>
      <c r="RC10" s="41"/>
      <c r="RD10" s="41"/>
      <c r="RE10" s="41"/>
      <c r="RF10" s="41"/>
      <c r="RG10" s="41"/>
      <c r="RH10" s="41"/>
      <c r="RI10" s="41"/>
      <c r="RJ10" s="41"/>
      <c r="RK10" s="41"/>
      <c r="RL10" s="41"/>
      <c r="RM10" s="41"/>
      <c r="RN10" s="41"/>
      <c r="RO10" s="41"/>
      <c r="RP10" s="41"/>
      <c r="RQ10" s="41"/>
      <c r="RR10" s="41"/>
      <c r="RS10" s="41"/>
      <c r="RT10" s="41"/>
      <c r="RU10" s="41"/>
      <c r="RV10" s="41"/>
      <c r="RW10" s="41"/>
      <c r="RX10" s="41"/>
      <c r="RY10" s="41"/>
      <c r="RZ10" s="41"/>
      <c r="SA10" s="41"/>
      <c r="SB10" s="41"/>
      <c r="SC10" s="41"/>
      <c r="SD10" s="41"/>
      <c r="SE10" s="41"/>
      <c r="SF10" s="41"/>
      <c r="SG10" s="41"/>
      <c r="SH10" s="41"/>
      <c r="SI10" s="41"/>
      <c r="SJ10" s="41"/>
      <c r="SK10" s="41"/>
      <c r="SL10" s="41"/>
      <c r="SM10" s="41"/>
      <c r="SN10" s="41"/>
      <c r="SO10" s="41"/>
      <c r="SP10" s="41"/>
      <c r="SQ10" s="41"/>
      <c r="SR10" s="41"/>
      <c r="SS10" s="41"/>
      <c r="ST10" s="41"/>
      <c r="SU10" s="41"/>
      <c r="SV10" s="41"/>
      <c r="SW10" s="41"/>
      <c r="SX10" s="41"/>
      <c r="SY10" s="41"/>
      <c r="SZ10" s="41"/>
      <c r="TA10" s="41"/>
      <c r="TB10" s="41"/>
      <c r="TC10" s="41"/>
      <c r="TD10" s="41"/>
      <c r="TE10" s="41"/>
      <c r="TF10" s="41"/>
      <c r="TG10" s="41"/>
      <c r="TH10" s="41"/>
      <c r="TI10" s="41"/>
      <c r="TJ10" s="41"/>
      <c r="TK10" s="41"/>
      <c r="TL10" s="41"/>
      <c r="TM10" s="41"/>
      <c r="TN10" s="41"/>
      <c r="TO10" s="41"/>
      <c r="TP10" s="41"/>
      <c r="TQ10" s="41"/>
      <c r="TR10" s="41"/>
      <c r="TS10" s="41"/>
      <c r="TT10" s="41"/>
      <c r="TU10" s="41"/>
      <c r="TV10" s="41"/>
      <c r="TW10" s="41"/>
      <c r="TX10" s="41"/>
      <c r="TY10" s="41"/>
      <c r="TZ10" s="41"/>
      <c r="UA10" s="41"/>
      <c r="UB10" s="41"/>
      <c r="UC10" s="41"/>
      <c r="UD10" s="41"/>
      <c r="UE10" s="41"/>
      <c r="UF10" s="41"/>
      <c r="UG10" s="41"/>
      <c r="UH10" s="41"/>
      <c r="UI10" s="41"/>
      <c r="UJ10" s="41"/>
      <c r="UK10" s="41"/>
      <c r="UL10" s="41"/>
      <c r="UM10" s="41"/>
      <c r="UN10" s="41"/>
      <c r="UO10" s="41"/>
      <c r="UP10" s="41"/>
      <c r="UQ10" s="41"/>
      <c r="UR10" s="41"/>
      <c r="US10" s="41"/>
      <c r="UT10" s="41"/>
      <c r="UU10" s="41"/>
      <c r="UV10" s="41"/>
      <c r="UW10" s="41"/>
      <c r="UX10" s="41"/>
      <c r="UY10" s="41"/>
      <c r="UZ10" s="41"/>
      <c r="VA10" s="41"/>
      <c r="VB10" s="41"/>
      <c r="VC10" s="41"/>
      <c r="VD10" s="41"/>
      <c r="VE10" s="41"/>
      <c r="VF10" s="41"/>
      <c r="VG10" s="41"/>
      <c r="VH10" s="41"/>
      <c r="VI10" s="41"/>
      <c r="VJ10" s="41"/>
      <c r="VK10" s="41"/>
      <c r="VL10" s="41"/>
      <c r="VM10" s="41"/>
      <c r="VN10" s="41"/>
      <c r="VO10" s="41"/>
      <c r="VP10" s="41"/>
      <c r="VQ10" s="41"/>
      <c r="VR10" s="41"/>
      <c r="VS10" s="41"/>
      <c r="VT10" s="41"/>
      <c r="VU10" s="41"/>
      <c r="VV10" s="41"/>
      <c r="VW10" s="41"/>
      <c r="VX10" s="41"/>
      <c r="VY10" s="41"/>
      <c r="VZ10" s="41"/>
      <c r="WA10" s="41"/>
      <c r="WB10" s="41"/>
      <c r="WC10" s="41"/>
      <c r="WD10" s="41"/>
      <c r="WE10" s="41"/>
      <c r="WF10" s="41"/>
      <c r="WG10" s="41"/>
      <c r="WH10" s="41"/>
      <c r="WI10" s="41"/>
      <c r="WJ10" s="41"/>
      <c r="WK10" s="41"/>
      <c r="WL10" s="41"/>
      <c r="WM10" s="41"/>
      <c r="WN10" s="41"/>
      <c r="WO10" s="41"/>
      <c r="WP10" s="41"/>
      <c r="WQ10" s="41"/>
      <c r="WR10" s="41"/>
      <c r="WS10" s="41"/>
      <c r="WT10" s="41"/>
      <c r="WU10" s="41"/>
      <c r="WV10" s="41"/>
      <c r="WW10" s="41"/>
      <c r="WX10" s="41"/>
      <c r="WY10" s="41"/>
      <c r="WZ10" s="41"/>
      <c r="XA10" s="41"/>
      <c r="XB10" s="41"/>
      <c r="XC10" s="41"/>
      <c r="XD10" s="41"/>
      <c r="XE10" s="41"/>
      <c r="XF10" s="41"/>
      <c r="XG10" s="41"/>
      <c r="XH10" s="41"/>
      <c r="XI10" s="41"/>
      <c r="XJ10" s="41"/>
      <c r="XK10" s="41"/>
      <c r="XL10" s="41"/>
      <c r="XM10" s="41"/>
      <c r="XN10" s="41"/>
      <c r="XO10" s="41"/>
      <c r="XP10" s="41"/>
      <c r="XQ10" s="41"/>
      <c r="XR10" s="41"/>
      <c r="XS10" s="41"/>
      <c r="XT10" s="41"/>
      <c r="XU10" s="41"/>
      <c r="XV10" s="41"/>
      <c r="XW10" s="41"/>
      <c r="XX10" s="41"/>
      <c r="XY10" s="41"/>
      <c r="XZ10" s="41"/>
      <c r="YA10" s="41"/>
      <c r="YB10" s="41"/>
      <c r="YC10" s="41"/>
      <c r="YD10" s="41"/>
      <c r="YE10" s="41"/>
      <c r="YF10" s="41"/>
      <c r="YG10" s="41"/>
      <c r="YH10" s="41"/>
      <c r="YI10" s="41"/>
      <c r="YJ10" s="41"/>
      <c r="YK10" s="41"/>
      <c r="YL10" s="41"/>
      <c r="YM10" s="41"/>
      <c r="YN10" s="41"/>
      <c r="YO10" s="41"/>
      <c r="YP10" s="41"/>
      <c r="YQ10" s="41"/>
      <c r="YR10" s="41"/>
      <c r="YS10" s="41"/>
      <c r="YT10" s="41"/>
      <c r="YU10" s="41"/>
      <c r="YV10" s="41"/>
      <c r="YW10" s="41"/>
      <c r="YX10" s="41"/>
      <c r="YY10" s="41"/>
      <c r="YZ10" s="41"/>
      <c r="ZA10" s="41"/>
      <c r="ZB10" s="41"/>
      <c r="ZC10" s="41"/>
      <c r="ZD10" s="41"/>
      <c r="ZE10" s="41"/>
      <c r="ZF10" s="41"/>
      <c r="ZG10" s="41"/>
      <c r="ZH10" s="41"/>
      <c r="ZI10" s="41"/>
      <c r="ZJ10" s="41"/>
      <c r="ZK10" s="41"/>
      <c r="ZL10" s="41"/>
      <c r="ZM10" s="41"/>
      <c r="ZN10" s="41"/>
      <c r="ZO10" s="41"/>
      <c r="ZP10" s="41"/>
      <c r="ZQ10" s="41"/>
      <c r="ZR10" s="41"/>
      <c r="ZS10" s="41"/>
      <c r="ZT10" s="41"/>
      <c r="ZU10" s="41"/>
      <c r="ZV10" s="41"/>
      <c r="ZW10" s="41"/>
      <c r="ZX10" s="41"/>
      <c r="ZY10" s="41"/>
      <c r="ZZ10" s="41"/>
      <c r="AAA10" s="41"/>
      <c r="AAB10" s="41"/>
      <c r="AAC10" s="41"/>
      <c r="AAD10" s="41"/>
      <c r="AAE10" s="41"/>
      <c r="AAF10" s="41"/>
      <c r="AAG10" s="41"/>
      <c r="AAH10" s="41"/>
      <c r="AAI10" s="41"/>
      <c r="AAJ10" s="41"/>
      <c r="AAK10" s="41"/>
      <c r="AAL10" s="41"/>
      <c r="AAM10" s="41"/>
      <c r="AAN10" s="41"/>
      <c r="AAO10" s="41"/>
      <c r="AAP10" s="41"/>
      <c r="AAQ10" s="41"/>
      <c r="AAR10" s="41"/>
      <c r="AAS10" s="41"/>
      <c r="AAT10" s="41"/>
      <c r="AAU10" s="41"/>
      <c r="AAV10" s="41"/>
      <c r="AAW10" s="41"/>
      <c r="AAX10" s="41"/>
      <c r="AAY10" s="41"/>
      <c r="AAZ10" s="41"/>
      <c r="ABA10" s="41"/>
      <c r="ABB10" s="41"/>
      <c r="ABC10" s="41"/>
      <c r="ABD10" s="41"/>
      <c r="ABE10" s="41"/>
      <c r="ABF10" s="41"/>
      <c r="ABG10" s="41"/>
      <c r="ABH10" s="41"/>
      <c r="ABI10" s="41"/>
      <c r="ABJ10" s="41"/>
      <c r="ABK10" s="41"/>
      <c r="ABL10" s="41"/>
      <c r="ABM10" s="41"/>
      <c r="ABN10" s="41"/>
      <c r="ABO10" s="41"/>
      <c r="ABP10" s="41"/>
      <c r="ABQ10" s="41"/>
      <c r="ABR10" s="41"/>
      <c r="ABS10" s="41"/>
      <c r="ABT10" s="41"/>
      <c r="ABU10" s="41"/>
      <c r="ABV10" s="41"/>
      <c r="ABW10" s="41"/>
      <c r="ABX10" s="41"/>
      <c r="ABY10" s="41"/>
      <c r="ABZ10" s="41"/>
      <c r="ACA10" s="41"/>
      <c r="ACB10" s="41"/>
      <c r="ACC10" s="41"/>
      <c r="ACD10" s="41"/>
      <c r="ACE10" s="41"/>
      <c r="ACF10" s="41"/>
      <c r="ACG10" s="41"/>
      <c r="ACH10" s="41"/>
      <c r="ACI10" s="41"/>
      <c r="ACJ10" s="41"/>
      <c r="ACK10" s="41"/>
      <c r="ACL10" s="41"/>
      <c r="ACM10" s="41"/>
      <c r="ACN10" s="41"/>
      <c r="ACO10" s="41"/>
      <c r="ACP10" s="41"/>
      <c r="ACQ10" s="41"/>
      <c r="ACR10" s="41"/>
      <c r="ACS10" s="41"/>
      <c r="ACT10" s="41"/>
      <c r="ACU10" s="41"/>
      <c r="ACV10" s="41"/>
      <c r="ACW10" s="41"/>
      <c r="ACX10" s="41"/>
      <c r="ACY10" s="41"/>
      <c r="ACZ10" s="41"/>
      <c r="ADA10" s="41"/>
      <c r="ADB10" s="41"/>
      <c r="ADC10" s="41"/>
      <c r="ADD10" s="41"/>
      <c r="ADE10" s="41"/>
      <c r="ADF10" s="41"/>
      <c r="ADG10" s="41"/>
      <c r="ADH10" s="41"/>
      <c r="ADI10" s="41"/>
      <c r="ADJ10" s="41"/>
      <c r="ADK10" s="41"/>
      <c r="ADL10" s="41"/>
      <c r="ADM10" s="41"/>
      <c r="ADN10" s="41"/>
      <c r="ADO10" s="41"/>
      <c r="ADP10" s="41"/>
      <c r="ADQ10" s="41"/>
      <c r="ADR10" s="41"/>
      <c r="ADS10" s="41"/>
      <c r="ADT10" s="41"/>
      <c r="ADU10" s="41"/>
      <c r="ADV10" s="41"/>
      <c r="ADW10" s="41"/>
      <c r="ADX10" s="41"/>
      <c r="ADY10" s="41"/>
      <c r="ADZ10" s="41"/>
      <c r="AEA10" s="41"/>
      <c r="AEB10" s="41"/>
      <c r="AEC10" s="41"/>
      <c r="AED10" s="41"/>
      <c r="AEE10" s="41"/>
      <c r="AEF10" s="41"/>
      <c r="AEG10" s="41"/>
      <c r="AEH10" s="41"/>
      <c r="AEI10" s="41"/>
      <c r="AEJ10" s="41"/>
      <c r="AEK10" s="41"/>
      <c r="AEL10" s="41"/>
      <c r="AEM10" s="41"/>
      <c r="AEN10" s="41"/>
      <c r="AEO10" s="41"/>
      <c r="AEP10" s="41"/>
      <c r="AEQ10" s="41"/>
      <c r="AER10" s="41"/>
      <c r="AES10" s="41"/>
      <c r="AET10" s="41"/>
      <c r="AEU10" s="41"/>
      <c r="AEV10" s="41"/>
      <c r="AEW10" s="41"/>
      <c r="AEX10" s="41"/>
      <c r="AEY10" s="41"/>
      <c r="AEZ10" s="41"/>
      <c r="AFA10" s="41"/>
      <c r="AFB10" s="41"/>
      <c r="AFC10" s="41"/>
      <c r="AFD10" s="41"/>
      <c r="AFE10" s="41"/>
      <c r="AFF10" s="41"/>
      <c r="AFG10" s="41"/>
      <c r="AFH10" s="41"/>
      <c r="AFI10" s="41"/>
      <c r="AFJ10" s="41"/>
      <c r="AFK10" s="41"/>
      <c r="AFL10" s="41"/>
      <c r="AFM10" s="41"/>
      <c r="AFN10" s="41"/>
      <c r="AFO10" s="41"/>
      <c r="AFP10" s="41"/>
      <c r="AFQ10" s="41"/>
      <c r="AFR10" s="41"/>
      <c r="AFS10" s="41"/>
      <c r="AFT10" s="41"/>
      <c r="AFU10" s="41"/>
      <c r="AFV10" s="41"/>
      <c r="AFW10" s="41"/>
      <c r="AFX10" s="41"/>
      <c r="AFY10" s="41"/>
      <c r="AFZ10" s="41"/>
      <c r="AGA10" s="41"/>
      <c r="AGB10" s="41"/>
      <c r="AGC10" s="41"/>
      <c r="AGD10" s="41"/>
      <c r="AGE10" s="41"/>
      <c r="AGF10" s="41"/>
      <c r="AGG10" s="41"/>
      <c r="AGH10" s="41"/>
      <c r="AGI10" s="41"/>
      <c r="AGJ10" s="41"/>
      <c r="AGK10" s="41"/>
      <c r="AGL10" s="41"/>
      <c r="AGM10" s="41"/>
      <c r="AGN10" s="41"/>
      <c r="AGO10" s="41"/>
      <c r="AGP10" s="41"/>
      <c r="AGQ10" s="41"/>
      <c r="AGR10" s="41"/>
      <c r="AGS10" s="41"/>
      <c r="AGT10" s="41"/>
      <c r="AGU10" s="41"/>
      <c r="AGV10" s="41"/>
      <c r="AGW10" s="41"/>
      <c r="AGX10" s="41"/>
      <c r="AGY10" s="41"/>
      <c r="AGZ10" s="41"/>
      <c r="AHA10" s="41"/>
      <c r="AHB10" s="41"/>
      <c r="AHC10" s="41"/>
      <c r="AHD10" s="41"/>
      <c r="AHE10" s="41"/>
      <c r="AHF10" s="41"/>
      <c r="AHG10" s="41"/>
      <c r="AHH10" s="41"/>
      <c r="AHI10" s="41"/>
      <c r="AHJ10" s="41"/>
      <c r="AHK10" s="41"/>
      <c r="AHL10" s="41"/>
      <c r="AHM10" s="41"/>
      <c r="AHN10" s="41"/>
      <c r="AHO10" s="41"/>
      <c r="AHP10" s="41"/>
      <c r="AHQ10" s="41"/>
      <c r="AHR10" s="41"/>
      <c r="AHS10" s="41"/>
      <c r="AHT10" s="41"/>
      <c r="AHU10" s="41"/>
      <c r="AHV10" s="41"/>
      <c r="AHW10" s="41"/>
      <c r="AHX10" s="41"/>
      <c r="AHY10" s="41"/>
      <c r="AHZ10" s="41"/>
      <c r="AIA10" s="41"/>
      <c r="AIB10" s="41"/>
      <c r="AIC10" s="41"/>
      <c r="AID10" s="41"/>
      <c r="AIE10" s="41"/>
      <c r="AIF10" s="41"/>
      <c r="AIG10" s="41"/>
      <c r="AIH10" s="41"/>
      <c r="AII10" s="41"/>
      <c r="AIJ10" s="41"/>
      <c r="AIK10" s="41"/>
      <c r="AIL10" s="41"/>
      <c r="AIM10" s="41"/>
      <c r="AIN10" s="41"/>
      <c r="AIO10" s="41"/>
      <c r="AIP10" s="41"/>
      <c r="AIQ10" s="41"/>
      <c r="AIR10" s="41"/>
      <c r="AIS10" s="41"/>
      <c r="AIT10" s="41"/>
      <c r="AIU10" s="41"/>
      <c r="AIV10" s="41"/>
      <c r="AIW10" s="41"/>
      <c r="AIX10" s="41"/>
      <c r="AIY10" s="41"/>
      <c r="AIZ10" s="47"/>
    </row>
    <row r="11" spans="1:936" s="16" customFormat="1" ht="140.25" x14ac:dyDescent="0.25">
      <c r="A11" s="326"/>
      <c r="B11" s="326"/>
      <c r="C11" s="326"/>
      <c r="D11" s="326"/>
      <c r="E11" s="326"/>
      <c r="F11" s="326"/>
      <c r="G11" s="327"/>
      <c r="H11" s="326"/>
      <c r="I11" s="326"/>
      <c r="J11" s="326"/>
      <c r="K11" s="326"/>
      <c r="L11" s="326"/>
      <c r="M11" s="72" t="s">
        <v>92</v>
      </c>
      <c r="N11" s="72" t="s">
        <v>93</v>
      </c>
      <c r="O11" s="72" t="s">
        <v>210</v>
      </c>
      <c r="P11" s="72" t="s">
        <v>46</v>
      </c>
      <c r="Q11" s="17"/>
      <c r="R11" s="72">
        <v>55</v>
      </c>
      <c r="S11" s="15" t="s">
        <v>94</v>
      </c>
      <c r="T11" s="15" t="s">
        <v>95</v>
      </c>
      <c r="U11" s="101" t="s">
        <v>210</v>
      </c>
      <c r="V11" s="71" t="s">
        <v>42</v>
      </c>
      <c r="W11" s="20"/>
      <c r="X11" s="167">
        <v>400</v>
      </c>
      <c r="Y11" s="337"/>
      <c r="Z11" s="181">
        <v>0.35</v>
      </c>
      <c r="AA11" s="181">
        <v>0.55000000000000004</v>
      </c>
      <c r="AB11" s="181">
        <f>Z11/AA11</f>
        <v>0.63636363636363624</v>
      </c>
      <c r="AC11" s="151" t="s">
        <v>326</v>
      </c>
      <c r="AD11" s="151">
        <v>349</v>
      </c>
      <c r="AE11" s="151">
        <v>400</v>
      </c>
      <c r="AF11" s="201">
        <f>AD11/AE11</f>
        <v>0.87250000000000005</v>
      </c>
      <c r="AG11" s="151" t="s">
        <v>326</v>
      </c>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c r="IX11" s="41"/>
      <c r="IY11" s="41"/>
      <c r="IZ11" s="41"/>
      <c r="JA11" s="41"/>
      <c r="JB11" s="41"/>
      <c r="JC11" s="41"/>
      <c r="JD11" s="41"/>
      <c r="JE11" s="41"/>
      <c r="JF11" s="41"/>
      <c r="JG11" s="41"/>
      <c r="JH11" s="41"/>
      <c r="JI11" s="41"/>
      <c r="JJ11" s="41"/>
      <c r="JK11" s="41"/>
      <c r="JL11" s="41"/>
      <c r="JM11" s="41"/>
      <c r="JN11" s="41"/>
      <c r="JO11" s="41"/>
      <c r="JP11" s="41"/>
      <c r="JQ11" s="41"/>
      <c r="JR11" s="41"/>
      <c r="JS11" s="41"/>
      <c r="JT11" s="41"/>
      <c r="JU11" s="41"/>
      <c r="JV11" s="41"/>
      <c r="JW11" s="41"/>
      <c r="JX11" s="41"/>
      <c r="JY11" s="41"/>
      <c r="JZ11" s="41"/>
      <c r="KA11" s="41"/>
      <c r="KB11" s="41"/>
      <c r="KC11" s="41"/>
      <c r="KD11" s="41"/>
      <c r="KE11" s="41"/>
      <c r="KF11" s="41"/>
      <c r="KG11" s="41"/>
      <c r="KH11" s="41"/>
      <c r="KI11" s="41"/>
      <c r="KJ11" s="41"/>
      <c r="KK11" s="41"/>
      <c r="KL11" s="41"/>
      <c r="KM11" s="41"/>
      <c r="KN11" s="41"/>
      <c r="KO11" s="41"/>
      <c r="KP11" s="41"/>
      <c r="KQ11" s="41"/>
      <c r="KR11" s="41"/>
      <c r="KS11" s="41"/>
      <c r="KT11" s="41"/>
      <c r="KU11" s="41"/>
      <c r="KV11" s="41"/>
      <c r="KW11" s="41"/>
      <c r="KX11" s="41"/>
      <c r="KY11" s="41"/>
      <c r="KZ11" s="41"/>
      <c r="LA11" s="41"/>
      <c r="LB11" s="41"/>
      <c r="LC11" s="41"/>
      <c r="LD11" s="41"/>
      <c r="LE11" s="41"/>
      <c r="LF11" s="41"/>
      <c r="LG11" s="41"/>
      <c r="LH11" s="41"/>
      <c r="LI11" s="41"/>
      <c r="LJ11" s="41"/>
      <c r="LK11" s="41"/>
      <c r="LL11" s="41"/>
      <c r="LM11" s="41"/>
      <c r="LN11" s="41"/>
      <c r="LO11" s="41"/>
      <c r="LP11" s="41"/>
      <c r="LQ11" s="41"/>
      <c r="LR11" s="41"/>
      <c r="LS11" s="41"/>
      <c r="LT11" s="41"/>
      <c r="LU11" s="41"/>
      <c r="LV11" s="41"/>
      <c r="LW11" s="41"/>
      <c r="LX11" s="41"/>
      <c r="LY11" s="41"/>
      <c r="LZ11" s="41"/>
      <c r="MA11" s="41"/>
      <c r="MB11" s="41"/>
      <c r="MC11" s="41"/>
      <c r="MD11" s="41"/>
      <c r="ME11" s="41"/>
      <c r="MF11" s="41"/>
      <c r="MG11" s="41"/>
      <c r="MH11" s="41"/>
      <c r="MI11" s="41"/>
      <c r="MJ11" s="41"/>
      <c r="MK11" s="41"/>
      <c r="ML11" s="41"/>
      <c r="MM11" s="41"/>
      <c r="MN11" s="41"/>
      <c r="MO11" s="41"/>
      <c r="MP11" s="41"/>
      <c r="MQ11" s="41"/>
      <c r="MR11" s="41"/>
      <c r="MS11" s="41"/>
      <c r="MT11" s="41"/>
      <c r="MU11" s="41"/>
      <c r="MV11" s="41"/>
      <c r="MW11" s="41"/>
      <c r="MX11" s="41"/>
      <c r="MY11" s="41"/>
      <c r="MZ11" s="41"/>
      <c r="NA11" s="41"/>
      <c r="NB11" s="41"/>
      <c r="NC11" s="41"/>
      <c r="ND11" s="41"/>
      <c r="NE11" s="41"/>
      <c r="NF11" s="41"/>
      <c r="NG11" s="41"/>
      <c r="NH11" s="41"/>
      <c r="NI11" s="41"/>
      <c r="NJ11" s="41"/>
      <c r="NK11" s="41"/>
      <c r="NL11" s="41"/>
      <c r="NM11" s="41"/>
      <c r="NN11" s="41"/>
      <c r="NO11" s="41"/>
      <c r="NP11" s="41"/>
      <c r="NQ11" s="41"/>
      <c r="NR11" s="41"/>
      <c r="NS11" s="41"/>
      <c r="NT11" s="41"/>
      <c r="NU11" s="41"/>
      <c r="NV11" s="41"/>
      <c r="NW11" s="41"/>
      <c r="NX11" s="41"/>
      <c r="NY11" s="41"/>
      <c r="NZ11" s="41"/>
      <c r="OA11" s="41"/>
      <c r="OB11" s="41"/>
      <c r="OC11" s="41"/>
      <c r="OD11" s="41"/>
      <c r="OE11" s="41"/>
      <c r="OF11" s="41"/>
      <c r="OG11" s="41"/>
      <c r="OH11" s="41"/>
      <c r="OI11" s="41"/>
      <c r="OJ11" s="41"/>
      <c r="OK11" s="41"/>
      <c r="OL11" s="41"/>
      <c r="OM11" s="41"/>
      <c r="ON11" s="41"/>
      <c r="OO11" s="41"/>
      <c r="OP11" s="41"/>
      <c r="OQ11" s="41"/>
      <c r="OR11" s="41"/>
      <c r="OS11" s="41"/>
      <c r="OT11" s="41"/>
      <c r="OU11" s="41"/>
      <c r="OV11" s="41"/>
      <c r="OW11" s="41"/>
      <c r="OX11" s="41"/>
      <c r="OY11" s="41"/>
      <c r="OZ11" s="41"/>
      <c r="PA11" s="41"/>
      <c r="PB11" s="41"/>
      <c r="PC11" s="41"/>
      <c r="PD11" s="41"/>
      <c r="PE11" s="41"/>
      <c r="PF11" s="41"/>
      <c r="PG11" s="41"/>
      <c r="PH11" s="41"/>
      <c r="PI11" s="41"/>
      <c r="PJ11" s="41"/>
      <c r="PK11" s="41"/>
      <c r="PL11" s="41"/>
      <c r="PM11" s="41"/>
      <c r="PN11" s="41"/>
      <c r="PO11" s="41"/>
      <c r="PP11" s="41"/>
      <c r="PQ11" s="41"/>
      <c r="PR11" s="41"/>
      <c r="PS11" s="41"/>
      <c r="PT11" s="41"/>
      <c r="PU11" s="41"/>
      <c r="PV11" s="41"/>
      <c r="PW11" s="41"/>
      <c r="PX11" s="41"/>
      <c r="PY11" s="41"/>
      <c r="PZ11" s="41"/>
      <c r="QA11" s="41"/>
      <c r="QB11" s="41"/>
      <c r="QC11" s="41"/>
      <c r="QD11" s="41"/>
      <c r="QE11" s="41"/>
      <c r="QF11" s="41"/>
      <c r="QG11" s="41"/>
      <c r="QH11" s="41"/>
      <c r="QI11" s="41"/>
      <c r="QJ11" s="41"/>
      <c r="QK11" s="41"/>
      <c r="QL11" s="41"/>
      <c r="QM11" s="41"/>
      <c r="QN11" s="41"/>
      <c r="QO11" s="41"/>
      <c r="QP11" s="41"/>
      <c r="QQ11" s="41"/>
      <c r="QR11" s="41"/>
      <c r="QS11" s="41"/>
      <c r="QT11" s="41"/>
      <c r="QU11" s="41"/>
      <c r="QV11" s="41"/>
      <c r="QW11" s="41"/>
      <c r="QX11" s="41"/>
      <c r="QY11" s="41"/>
      <c r="QZ11" s="41"/>
      <c r="RA11" s="41"/>
      <c r="RB11" s="41"/>
      <c r="RC11" s="41"/>
      <c r="RD11" s="41"/>
      <c r="RE11" s="41"/>
      <c r="RF11" s="41"/>
      <c r="RG11" s="41"/>
      <c r="RH11" s="41"/>
      <c r="RI11" s="41"/>
      <c r="RJ11" s="41"/>
      <c r="RK11" s="41"/>
      <c r="RL11" s="41"/>
      <c r="RM11" s="41"/>
      <c r="RN11" s="41"/>
      <c r="RO11" s="41"/>
      <c r="RP11" s="41"/>
      <c r="RQ11" s="41"/>
      <c r="RR11" s="41"/>
      <c r="RS11" s="41"/>
      <c r="RT11" s="41"/>
      <c r="RU11" s="41"/>
      <c r="RV11" s="41"/>
      <c r="RW11" s="41"/>
      <c r="RX11" s="41"/>
      <c r="RY11" s="41"/>
      <c r="RZ11" s="41"/>
      <c r="SA11" s="41"/>
      <c r="SB11" s="41"/>
      <c r="SC11" s="41"/>
      <c r="SD11" s="41"/>
      <c r="SE11" s="41"/>
      <c r="SF11" s="41"/>
      <c r="SG11" s="41"/>
      <c r="SH11" s="41"/>
      <c r="SI11" s="41"/>
      <c r="SJ11" s="41"/>
      <c r="SK11" s="41"/>
      <c r="SL11" s="41"/>
      <c r="SM11" s="41"/>
      <c r="SN11" s="41"/>
      <c r="SO11" s="41"/>
      <c r="SP11" s="41"/>
      <c r="SQ11" s="41"/>
      <c r="SR11" s="41"/>
      <c r="SS11" s="41"/>
      <c r="ST11" s="41"/>
      <c r="SU11" s="41"/>
      <c r="SV11" s="41"/>
      <c r="SW11" s="41"/>
      <c r="SX11" s="41"/>
      <c r="SY11" s="41"/>
      <c r="SZ11" s="41"/>
      <c r="TA11" s="41"/>
      <c r="TB11" s="41"/>
      <c r="TC11" s="41"/>
      <c r="TD11" s="41"/>
      <c r="TE11" s="41"/>
      <c r="TF11" s="41"/>
      <c r="TG11" s="41"/>
      <c r="TH11" s="41"/>
      <c r="TI11" s="41"/>
      <c r="TJ11" s="41"/>
      <c r="TK11" s="41"/>
      <c r="TL11" s="41"/>
      <c r="TM11" s="41"/>
      <c r="TN11" s="41"/>
      <c r="TO11" s="41"/>
      <c r="TP11" s="41"/>
      <c r="TQ11" s="41"/>
      <c r="TR11" s="41"/>
      <c r="TS11" s="41"/>
      <c r="TT11" s="41"/>
      <c r="TU11" s="41"/>
      <c r="TV11" s="41"/>
      <c r="TW11" s="41"/>
      <c r="TX11" s="41"/>
      <c r="TY11" s="41"/>
      <c r="TZ11" s="41"/>
      <c r="UA11" s="41"/>
      <c r="UB11" s="41"/>
      <c r="UC11" s="41"/>
      <c r="UD11" s="41"/>
      <c r="UE11" s="41"/>
      <c r="UF11" s="41"/>
      <c r="UG11" s="41"/>
      <c r="UH11" s="41"/>
      <c r="UI11" s="41"/>
      <c r="UJ11" s="41"/>
      <c r="UK11" s="41"/>
      <c r="UL11" s="41"/>
      <c r="UM11" s="41"/>
      <c r="UN11" s="41"/>
      <c r="UO11" s="41"/>
      <c r="UP11" s="41"/>
      <c r="UQ11" s="41"/>
      <c r="UR11" s="41"/>
      <c r="US11" s="41"/>
      <c r="UT11" s="41"/>
      <c r="UU11" s="41"/>
      <c r="UV11" s="41"/>
      <c r="UW11" s="41"/>
      <c r="UX11" s="41"/>
      <c r="UY11" s="41"/>
      <c r="UZ11" s="41"/>
      <c r="VA11" s="41"/>
      <c r="VB11" s="41"/>
      <c r="VC11" s="41"/>
      <c r="VD11" s="41"/>
      <c r="VE11" s="41"/>
      <c r="VF11" s="41"/>
      <c r="VG11" s="41"/>
      <c r="VH11" s="41"/>
      <c r="VI11" s="41"/>
      <c r="VJ11" s="41"/>
      <c r="VK11" s="41"/>
      <c r="VL11" s="41"/>
      <c r="VM11" s="41"/>
      <c r="VN11" s="41"/>
      <c r="VO11" s="41"/>
      <c r="VP11" s="41"/>
      <c r="VQ11" s="41"/>
      <c r="VR11" s="41"/>
      <c r="VS11" s="41"/>
      <c r="VT11" s="41"/>
      <c r="VU11" s="41"/>
      <c r="VV11" s="41"/>
      <c r="VW11" s="41"/>
      <c r="VX11" s="41"/>
      <c r="VY11" s="41"/>
      <c r="VZ11" s="41"/>
      <c r="WA11" s="41"/>
      <c r="WB11" s="41"/>
      <c r="WC11" s="41"/>
      <c r="WD11" s="41"/>
      <c r="WE11" s="41"/>
      <c r="WF11" s="41"/>
      <c r="WG11" s="41"/>
      <c r="WH11" s="41"/>
      <c r="WI11" s="41"/>
      <c r="WJ11" s="41"/>
      <c r="WK11" s="41"/>
      <c r="WL11" s="41"/>
      <c r="WM11" s="41"/>
      <c r="WN11" s="41"/>
      <c r="WO11" s="41"/>
      <c r="WP11" s="41"/>
      <c r="WQ11" s="41"/>
      <c r="WR11" s="41"/>
      <c r="WS11" s="41"/>
      <c r="WT11" s="41"/>
      <c r="WU11" s="41"/>
      <c r="WV11" s="41"/>
      <c r="WW11" s="41"/>
      <c r="WX11" s="41"/>
      <c r="WY11" s="41"/>
      <c r="WZ11" s="41"/>
      <c r="XA11" s="41"/>
      <c r="XB11" s="41"/>
      <c r="XC11" s="41"/>
      <c r="XD11" s="41"/>
      <c r="XE11" s="41"/>
      <c r="XF11" s="41"/>
      <c r="XG11" s="41"/>
      <c r="XH11" s="41"/>
      <c r="XI11" s="41"/>
      <c r="XJ11" s="41"/>
      <c r="XK11" s="41"/>
      <c r="XL11" s="41"/>
      <c r="XM11" s="41"/>
      <c r="XN11" s="41"/>
      <c r="XO11" s="41"/>
      <c r="XP11" s="41"/>
      <c r="XQ11" s="41"/>
      <c r="XR11" s="41"/>
      <c r="XS11" s="41"/>
      <c r="XT11" s="41"/>
      <c r="XU11" s="41"/>
      <c r="XV11" s="41"/>
      <c r="XW11" s="41"/>
      <c r="XX11" s="41"/>
      <c r="XY11" s="41"/>
      <c r="XZ11" s="41"/>
      <c r="YA11" s="41"/>
      <c r="YB11" s="41"/>
      <c r="YC11" s="41"/>
      <c r="YD11" s="41"/>
      <c r="YE11" s="41"/>
      <c r="YF11" s="41"/>
      <c r="YG11" s="41"/>
      <c r="YH11" s="41"/>
      <c r="YI11" s="41"/>
      <c r="YJ11" s="41"/>
      <c r="YK11" s="41"/>
      <c r="YL11" s="41"/>
      <c r="YM11" s="41"/>
      <c r="YN11" s="41"/>
      <c r="YO11" s="41"/>
      <c r="YP11" s="41"/>
      <c r="YQ11" s="41"/>
      <c r="YR11" s="41"/>
      <c r="YS11" s="41"/>
      <c r="YT11" s="41"/>
      <c r="YU11" s="41"/>
      <c r="YV11" s="41"/>
      <c r="YW11" s="41"/>
      <c r="YX11" s="41"/>
      <c r="YY11" s="41"/>
      <c r="YZ11" s="41"/>
      <c r="ZA11" s="41"/>
      <c r="ZB11" s="41"/>
      <c r="ZC11" s="41"/>
      <c r="ZD11" s="41"/>
      <c r="ZE11" s="41"/>
      <c r="ZF11" s="41"/>
      <c r="ZG11" s="41"/>
      <c r="ZH11" s="41"/>
      <c r="ZI11" s="41"/>
      <c r="ZJ11" s="41"/>
      <c r="ZK11" s="41"/>
      <c r="ZL11" s="41"/>
      <c r="ZM11" s="41"/>
      <c r="ZN11" s="41"/>
      <c r="ZO11" s="41"/>
      <c r="ZP11" s="41"/>
      <c r="ZQ11" s="41"/>
      <c r="ZR11" s="41"/>
      <c r="ZS11" s="41"/>
      <c r="ZT11" s="41"/>
      <c r="ZU11" s="41"/>
      <c r="ZV11" s="41"/>
      <c r="ZW11" s="41"/>
      <c r="ZX11" s="41"/>
      <c r="ZY11" s="41"/>
      <c r="ZZ11" s="41"/>
      <c r="AAA11" s="41"/>
      <c r="AAB11" s="41"/>
      <c r="AAC11" s="41"/>
      <c r="AAD11" s="41"/>
      <c r="AAE11" s="41"/>
      <c r="AAF11" s="41"/>
      <c r="AAG11" s="41"/>
      <c r="AAH11" s="41"/>
      <c r="AAI11" s="41"/>
      <c r="AAJ11" s="41"/>
      <c r="AAK11" s="41"/>
      <c r="AAL11" s="41"/>
      <c r="AAM11" s="41"/>
      <c r="AAN11" s="41"/>
      <c r="AAO11" s="41"/>
      <c r="AAP11" s="41"/>
      <c r="AAQ11" s="41"/>
      <c r="AAR11" s="41"/>
      <c r="AAS11" s="41"/>
      <c r="AAT11" s="41"/>
      <c r="AAU11" s="41"/>
      <c r="AAV11" s="41"/>
      <c r="AAW11" s="41"/>
      <c r="AAX11" s="41"/>
      <c r="AAY11" s="41"/>
      <c r="AAZ11" s="41"/>
      <c r="ABA11" s="41"/>
      <c r="ABB11" s="41"/>
      <c r="ABC11" s="41"/>
      <c r="ABD11" s="41"/>
      <c r="ABE11" s="41"/>
      <c r="ABF11" s="41"/>
      <c r="ABG11" s="41"/>
      <c r="ABH11" s="41"/>
      <c r="ABI11" s="41"/>
      <c r="ABJ11" s="41"/>
      <c r="ABK11" s="41"/>
      <c r="ABL11" s="41"/>
      <c r="ABM11" s="41"/>
      <c r="ABN11" s="41"/>
      <c r="ABO11" s="41"/>
      <c r="ABP11" s="41"/>
      <c r="ABQ11" s="41"/>
      <c r="ABR11" s="41"/>
      <c r="ABS11" s="41"/>
      <c r="ABT11" s="41"/>
      <c r="ABU11" s="41"/>
      <c r="ABV11" s="41"/>
      <c r="ABW11" s="41"/>
      <c r="ABX11" s="41"/>
      <c r="ABY11" s="41"/>
      <c r="ABZ11" s="41"/>
      <c r="ACA11" s="41"/>
      <c r="ACB11" s="41"/>
      <c r="ACC11" s="41"/>
      <c r="ACD11" s="41"/>
      <c r="ACE11" s="41"/>
      <c r="ACF11" s="41"/>
      <c r="ACG11" s="41"/>
      <c r="ACH11" s="41"/>
      <c r="ACI11" s="41"/>
      <c r="ACJ11" s="41"/>
      <c r="ACK11" s="41"/>
      <c r="ACL11" s="41"/>
      <c r="ACM11" s="41"/>
      <c r="ACN11" s="41"/>
      <c r="ACO11" s="41"/>
      <c r="ACP11" s="41"/>
      <c r="ACQ11" s="41"/>
      <c r="ACR11" s="41"/>
      <c r="ACS11" s="41"/>
      <c r="ACT11" s="41"/>
      <c r="ACU11" s="41"/>
      <c r="ACV11" s="41"/>
      <c r="ACW11" s="41"/>
      <c r="ACX11" s="41"/>
      <c r="ACY11" s="41"/>
      <c r="ACZ11" s="41"/>
      <c r="ADA11" s="41"/>
      <c r="ADB11" s="41"/>
      <c r="ADC11" s="41"/>
      <c r="ADD11" s="41"/>
      <c r="ADE11" s="41"/>
      <c r="ADF11" s="41"/>
      <c r="ADG11" s="41"/>
      <c r="ADH11" s="41"/>
      <c r="ADI11" s="41"/>
      <c r="ADJ11" s="41"/>
      <c r="ADK11" s="41"/>
      <c r="ADL11" s="41"/>
      <c r="ADM11" s="41"/>
      <c r="ADN11" s="41"/>
      <c r="ADO11" s="41"/>
      <c r="ADP11" s="41"/>
      <c r="ADQ11" s="41"/>
      <c r="ADR11" s="41"/>
      <c r="ADS11" s="41"/>
      <c r="ADT11" s="41"/>
      <c r="ADU11" s="41"/>
      <c r="ADV11" s="41"/>
      <c r="ADW11" s="41"/>
      <c r="ADX11" s="41"/>
      <c r="ADY11" s="41"/>
      <c r="ADZ11" s="41"/>
      <c r="AEA11" s="41"/>
      <c r="AEB11" s="41"/>
      <c r="AEC11" s="41"/>
      <c r="AED11" s="41"/>
      <c r="AEE11" s="41"/>
      <c r="AEF11" s="41"/>
      <c r="AEG11" s="41"/>
      <c r="AEH11" s="41"/>
      <c r="AEI11" s="41"/>
      <c r="AEJ11" s="41"/>
      <c r="AEK11" s="41"/>
      <c r="AEL11" s="41"/>
      <c r="AEM11" s="41"/>
      <c r="AEN11" s="41"/>
      <c r="AEO11" s="41"/>
      <c r="AEP11" s="41"/>
      <c r="AEQ11" s="41"/>
      <c r="AER11" s="41"/>
      <c r="AES11" s="41"/>
      <c r="AET11" s="41"/>
      <c r="AEU11" s="41"/>
      <c r="AEV11" s="41"/>
      <c r="AEW11" s="41"/>
      <c r="AEX11" s="41"/>
      <c r="AEY11" s="41"/>
      <c r="AEZ11" s="41"/>
      <c r="AFA11" s="41"/>
      <c r="AFB11" s="41"/>
      <c r="AFC11" s="41"/>
      <c r="AFD11" s="41"/>
      <c r="AFE11" s="41"/>
      <c r="AFF11" s="41"/>
      <c r="AFG11" s="41"/>
      <c r="AFH11" s="41"/>
      <c r="AFI11" s="41"/>
      <c r="AFJ11" s="41"/>
      <c r="AFK11" s="41"/>
      <c r="AFL11" s="41"/>
      <c r="AFM11" s="41"/>
      <c r="AFN11" s="41"/>
      <c r="AFO11" s="41"/>
      <c r="AFP11" s="41"/>
      <c r="AFQ11" s="41"/>
      <c r="AFR11" s="41"/>
      <c r="AFS11" s="41"/>
      <c r="AFT11" s="41"/>
      <c r="AFU11" s="41"/>
      <c r="AFV11" s="41"/>
      <c r="AFW11" s="41"/>
      <c r="AFX11" s="41"/>
      <c r="AFY11" s="41"/>
      <c r="AFZ11" s="41"/>
      <c r="AGA11" s="41"/>
      <c r="AGB11" s="41"/>
      <c r="AGC11" s="41"/>
      <c r="AGD11" s="41"/>
      <c r="AGE11" s="41"/>
      <c r="AGF11" s="41"/>
      <c r="AGG11" s="41"/>
      <c r="AGH11" s="41"/>
      <c r="AGI11" s="41"/>
      <c r="AGJ11" s="41"/>
      <c r="AGK11" s="41"/>
      <c r="AGL11" s="41"/>
      <c r="AGM11" s="41"/>
      <c r="AGN11" s="41"/>
      <c r="AGO11" s="41"/>
      <c r="AGP11" s="41"/>
      <c r="AGQ11" s="41"/>
      <c r="AGR11" s="41"/>
      <c r="AGS11" s="41"/>
      <c r="AGT11" s="41"/>
      <c r="AGU11" s="41"/>
      <c r="AGV11" s="41"/>
      <c r="AGW11" s="41"/>
      <c r="AGX11" s="41"/>
      <c r="AGY11" s="41"/>
      <c r="AGZ11" s="41"/>
      <c r="AHA11" s="41"/>
      <c r="AHB11" s="41"/>
      <c r="AHC11" s="41"/>
      <c r="AHD11" s="41"/>
      <c r="AHE11" s="41"/>
      <c r="AHF11" s="41"/>
      <c r="AHG11" s="41"/>
      <c r="AHH11" s="41"/>
      <c r="AHI11" s="41"/>
      <c r="AHJ11" s="41"/>
      <c r="AHK11" s="41"/>
      <c r="AHL11" s="41"/>
      <c r="AHM11" s="41"/>
      <c r="AHN11" s="41"/>
      <c r="AHO11" s="41"/>
      <c r="AHP11" s="41"/>
      <c r="AHQ11" s="41"/>
      <c r="AHR11" s="41"/>
      <c r="AHS11" s="41"/>
      <c r="AHT11" s="41"/>
      <c r="AHU11" s="41"/>
      <c r="AHV11" s="41"/>
      <c r="AHW11" s="41"/>
      <c r="AHX11" s="41"/>
      <c r="AHY11" s="41"/>
      <c r="AHZ11" s="41"/>
      <c r="AIA11" s="41"/>
      <c r="AIB11" s="41"/>
      <c r="AIC11" s="41"/>
      <c r="AID11" s="41"/>
      <c r="AIE11" s="41"/>
      <c r="AIF11" s="41"/>
      <c r="AIG11" s="41"/>
      <c r="AIH11" s="41"/>
      <c r="AII11" s="41"/>
      <c r="AIJ11" s="41"/>
      <c r="AIK11" s="41"/>
      <c r="AIL11" s="41"/>
      <c r="AIM11" s="41"/>
      <c r="AIN11" s="41"/>
      <c r="AIO11" s="41"/>
      <c r="AIP11" s="41"/>
      <c r="AIQ11" s="41"/>
      <c r="AIR11" s="41"/>
      <c r="AIS11" s="41"/>
      <c r="AIT11" s="41"/>
      <c r="AIU11" s="41"/>
      <c r="AIV11" s="41"/>
      <c r="AIW11" s="41"/>
      <c r="AIX11" s="41"/>
      <c r="AIY11" s="41"/>
      <c r="AIZ11" s="47"/>
    </row>
    <row r="12" spans="1:936" s="16" customFormat="1" ht="64.5" thickBot="1" x14ac:dyDescent="0.3">
      <c r="A12" s="326"/>
      <c r="B12" s="326"/>
      <c r="C12" s="326"/>
      <c r="D12" s="326"/>
      <c r="E12" s="326"/>
      <c r="F12" s="326"/>
      <c r="G12" s="327"/>
      <c r="H12" s="326"/>
      <c r="I12" s="326"/>
      <c r="J12" s="326"/>
      <c r="K12" s="326"/>
      <c r="L12" s="326"/>
      <c r="M12" s="71" t="s">
        <v>96</v>
      </c>
      <c r="N12" s="71" t="s">
        <v>97</v>
      </c>
      <c r="O12" s="100" t="s">
        <v>210</v>
      </c>
      <c r="P12" s="101" t="s">
        <v>46</v>
      </c>
      <c r="Q12" s="19"/>
      <c r="R12" s="100">
        <v>100</v>
      </c>
      <c r="S12" s="17" t="s">
        <v>98</v>
      </c>
      <c r="T12" s="17" t="s">
        <v>99</v>
      </c>
      <c r="U12" s="72" t="s">
        <v>210</v>
      </c>
      <c r="V12" s="72" t="s">
        <v>42</v>
      </c>
      <c r="W12" s="17"/>
      <c r="X12" s="162">
        <v>10</v>
      </c>
      <c r="Y12" s="338"/>
      <c r="Z12" s="152">
        <v>16</v>
      </c>
      <c r="AA12" s="152">
        <v>10</v>
      </c>
      <c r="AB12" s="161">
        <f>Z12/AA12</f>
        <v>1.6</v>
      </c>
      <c r="AC12" s="152" t="s">
        <v>327</v>
      </c>
      <c r="AD12" s="153">
        <v>14</v>
      </c>
      <c r="AE12" s="180">
        <v>10</v>
      </c>
      <c r="AF12" s="183">
        <f t="shared" ref="AF12" si="1">AD12/AE12</f>
        <v>1.4</v>
      </c>
      <c r="AG12" s="152" t="s">
        <v>328</v>
      </c>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7"/>
    </row>
    <row r="13" spans="1:936" ht="42.75" thickBot="1" x14ac:dyDescent="0.3">
      <c r="AA13" s="124" t="s">
        <v>256</v>
      </c>
      <c r="AB13" s="123">
        <f>AVERAGE(AB10:AB12)</f>
        <v>1.1181818181818182</v>
      </c>
      <c r="AE13" s="124" t="s">
        <v>256</v>
      </c>
      <c r="AF13" s="123">
        <f>AVERAGE(AF10:AF12)</f>
        <v>1.0908333333333333</v>
      </c>
    </row>
    <row r="14" spans="1:936" x14ac:dyDescent="0.25">
      <c r="V14" s="21"/>
      <c r="AE14" s="18"/>
    </row>
    <row r="17" spans="28:28" x14ac:dyDescent="0.25">
      <c r="AB17" s="22"/>
    </row>
    <row r="18" spans="28:28" x14ac:dyDescent="0.25">
      <c r="AB18" s="23"/>
    </row>
  </sheetData>
  <mergeCells count="40">
    <mergeCell ref="Y7:Y12"/>
    <mergeCell ref="Z7:Z10"/>
    <mergeCell ref="AA7:AA10"/>
    <mergeCell ref="A7:A12"/>
    <mergeCell ref="B7:B12"/>
    <mergeCell ref="C7:C12"/>
    <mergeCell ref="D7:D12"/>
    <mergeCell ref="E7:E12"/>
    <mergeCell ref="AE1:AF1"/>
    <mergeCell ref="AE2:AF2"/>
    <mergeCell ref="AE3:AF3"/>
    <mergeCell ref="A4:L4"/>
    <mergeCell ref="M4:R5"/>
    <mergeCell ref="S4:X5"/>
    <mergeCell ref="Y4:Y5"/>
    <mergeCell ref="Z4:AG4"/>
    <mergeCell ref="D5:E5"/>
    <mergeCell ref="F5:G5"/>
    <mergeCell ref="H5:J5"/>
    <mergeCell ref="L5:L6"/>
    <mergeCell ref="Z5:AC5"/>
    <mergeCell ref="AD5:AG5"/>
    <mergeCell ref="A5:C5"/>
    <mergeCell ref="K5:K6"/>
    <mergeCell ref="AC7:AC10"/>
    <mergeCell ref="C1:Y3"/>
    <mergeCell ref="F7:F12"/>
    <mergeCell ref="G7:G12"/>
    <mergeCell ref="H7:H12"/>
    <mergeCell ref="I7:I12"/>
    <mergeCell ref="J7:J12"/>
    <mergeCell ref="K7:K12"/>
    <mergeCell ref="M7:M10"/>
    <mergeCell ref="N7:N10"/>
    <mergeCell ref="P7:P10"/>
    <mergeCell ref="R7:R10"/>
    <mergeCell ref="AB7:AB10"/>
    <mergeCell ref="Q7:Q10"/>
    <mergeCell ref="O7:O10"/>
    <mergeCell ref="L7:L12"/>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63DD-D610-4632-B8DD-F469A1D94953}">
  <dimension ref="A1:C22"/>
  <sheetViews>
    <sheetView workbookViewId="0">
      <selection activeCell="I25" sqref="I25"/>
    </sheetView>
  </sheetViews>
  <sheetFormatPr defaultRowHeight="15" x14ac:dyDescent="0.25"/>
  <cols>
    <col min="2" max="2" width="61.5703125" customWidth="1"/>
    <col min="3" max="3" width="11.28515625" customWidth="1"/>
  </cols>
  <sheetData>
    <row r="1" spans="1:3" s="150" customFormat="1" x14ac:dyDescent="0.25">
      <c r="A1" s="223" t="s">
        <v>365</v>
      </c>
      <c r="B1" s="223"/>
      <c r="C1" s="204" t="s">
        <v>372</v>
      </c>
    </row>
    <row r="2" spans="1:3" ht="30" x14ac:dyDescent="0.25">
      <c r="A2" s="203">
        <v>1</v>
      </c>
      <c r="B2" s="202" t="s">
        <v>346</v>
      </c>
      <c r="C2" s="203" t="s">
        <v>366</v>
      </c>
    </row>
    <row r="3" spans="1:3" ht="30" x14ac:dyDescent="0.25">
      <c r="A3" s="203">
        <v>2</v>
      </c>
      <c r="B3" s="202" t="s">
        <v>347</v>
      </c>
      <c r="C3" s="203"/>
    </row>
    <row r="4" spans="1:3" ht="30" x14ac:dyDescent="0.25">
      <c r="A4" s="203">
        <v>3</v>
      </c>
      <c r="B4" s="202" t="s">
        <v>348</v>
      </c>
      <c r="C4" s="203"/>
    </row>
    <row r="5" spans="1:3" ht="30" x14ac:dyDescent="0.25">
      <c r="A5" s="203">
        <v>4</v>
      </c>
      <c r="B5" s="202" t="s">
        <v>349</v>
      </c>
      <c r="C5" s="203" t="s">
        <v>366</v>
      </c>
    </row>
    <row r="6" spans="1:3" ht="30" x14ac:dyDescent="0.25">
      <c r="A6" s="203">
        <v>5</v>
      </c>
      <c r="B6" s="202" t="s">
        <v>350</v>
      </c>
      <c r="C6" s="203" t="s">
        <v>366</v>
      </c>
    </row>
    <row r="7" spans="1:3" ht="30" x14ac:dyDescent="0.25">
      <c r="A7" s="203">
        <v>6</v>
      </c>
      <c r="B7" s="202" t="s">
        <v>351</v>
      </c>
      <c r="C7" s="203" t="s">
        <v>366</v>
      </c>
    </row>
    <row r="8" spans="1:3" ht="30" x14ac:dyDescent="0.25">
      <c r="A8" s="203">
        <v>7</v>
      </c>
      <c r="B8" s="202" t="s">
        <v>352</v>
      </c>
      <c r="C8" s="203" t="s">
        <v>366</v>
      </c>
    </row>
    <row r="9" spans="1:3" ht="30" x14ac:dyDescent="0.25">
      <c r="A9" s="203">
        <v>8</v>
      </c>
      <c r="B9" s="202" t="s">
        <v>353</v>
      </c>
      <c r="C9" s="203"/>
    </row>
    <row r="10" spans="1:3" ht="30" x14ac:dyDescent="0.25">
      <c r="A10" s="203">
        <v>9</v>
      </c>
      <c r="B10" s="202" t="s">
        <v>354</v>
      </c>
      <c r="C10" s="203"/>
    </row>
    <row r="11" spans="1:3" ht="30" x14ac:dyDescent="0.25">
      <c r="A11" s="203">
        <v>10</v>
      </c>
      <c r="B11" s="202" t="s">
        <v>355</v>
      </c>
      <c r="C11" s="203"/>
    </row>
    <row r="12" spans="1:3" ht="30" x14ac:dyDescent="0.25">
      <c r="A12" s="203">
        <v>11</v>
      </c>
      <c r="B12" s="202" t="s">
        <v>356</v>
      </c>
      <c r="C12" s="203"/>
    </row>
    <row r="13" spans="1:3" ht="30" x14ac:dyDescent="0.25">
      <c r="A13" s="203">
        <v>12</v>
      </c>
      <c r="B13" s="202" t="s">
        <v>357</v>
      </c>
      <c r="C13" s="203" t="s">
        <v>366</v>
      </c>
    </row>
    <row r="14" spans="1:3" x14ac:dyDescent="0.25">
      <c r="A14" s="203">
        <v>13</v>
      </c>
      <c r="B14" s="202" t="s">
        <v>358</v>
      </c>
      <c r="C14" s="203" t="s">
        <v>366</v>
      </c>
    </row>
    <row r="15" spans="1:3" ht="30" x14ac:dyDescent="0.25">
      <c r="A15" s="203">
        <v>14</v>
      </c>
      <c r="B15" s="202" t="s">
        <v>359</v>
      </c>
      <c r="C15" s="203"/>
    </row>
    <row r="16" spans="1:3" x14ac:dyDescent="0.25">
      <c r="A16" s="203">
        <v>15</v>
      </c>
      <c r="B16" s="202" t="s">
        <v>360</v>
      </c>
      <c r="C16" s="203"/>
    </row>
    <row r="17" spans="1:3" ht="30" x14ac:dyDescent="0.25">
      <c r="A17" s="203">
        <v>16</v>
      </c>
      <c r="B17" s="202" t="s">
        <v>361</v>
      </c>
      <c r="C17" s="203" t="s">
        <v>366</v>
      </c>
    </row>
    <row r="18" spans="1:3" x14ac:dyDescent="0.25">
      <c r="A18" s="203">
        <v>17</v>
      </c>
      <c r="B18" s="202" t="s">
        <v>362</v>
      </c>
      <c r="C18" s="203"/>
    </row>
    <row r="19" spans="1:3" ht="30" x14ac:dyDescent="0.25">
      <c r="A19" s="203">
        <v>18</v>
      </c>
      <c r="B19" s="202" t="s">
        <v>363</v>
      </c>
      <c r="C19" s="203" t="s">
        <v>366</v>
      </c>
    </row>
    <row r="20" spans="1:3" x14ac:dyDescent="0.25">
      <c r="A20" s="203">
        <v>19</v>
      </c>
      <c r="B20" s="202" t="s">
        <v>364</v>
      </c>
      <c r="C20" s="203" t="s">
        <v>366</v>
      </c>
    </row>
    <row r="22" spans="1:3" x14ac:dyDescent="0.25">
      <c r="A22" t="s">
        <v>373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1AFE-B691-4330-8B36-7A9A7B9275BE}">
  <sheetPr>
    <tabColor rgb="FFFF0000"/>
  </sheetPr>
  <dimension ref="A1:AH409"/>
  <sheetViews>
    <sheetView topLeftCell="L4" zoomScaleNormal="100" workbookViewId="0">
      <selection activeCell="N10" sqref="N10:N12"/>
    </sheetView>
  </sheetViews>
  <sheetFormatPr defaultColWidth="11.42578125" defaultRowHeight="15" x14ac:dyDescent="0.25"/>
  <cols>
    <col min="1" max="1" width="21.140625" style="25" customWidth="1"/>
    <col min="2" max="2" width="17.85546875" style="25" customWidth="1"/>
    <col min="3" max="3" width="24.140625" style="25" customWidth="1"/>
    <col min="4" max="5" width="26.42578125" style="25" customWidth="1"/>
    <col min="6" max="6" width="18.140625" style="25" customWidth="1"/>
    <col min="7" max="7" width="20.5703125" style="25" customWidth="1"/>
    <col min="8" max="8" width="14" style="25" customWidth="1"/>
    <col min="9" max="9" width="16.5703125" style="25" customWidth="1"/>
    <col min="10" max="10" width="15.140625" style="25" customWidth="1"/>
    <col min="11" max="11" width="15.85546875" style="25" customWidth="1"/>
    <col min="12" max="12" width="16.42578125" style="25" customWidth="1"/>
    <col min="13" max="13" width="21.85546875" style="25" customWidth="1"/>
    <col min="14" max="15" width="23" style="25" customWidth="1"/>
    <col min="16" max="16" width="11.42578125" style="25"/>
    <col min="17" max="17" width="13.5703125" style="25" customWidth="1"/>
    <col min="18" max="18" width="11.42578125" style="25"/>
    <col min="19" max="19" width="25" style="25" customWidth="1"/>
    <col min="20" max="20" width="26.140625" style="25" customWidth="1"/>
    <col min="21" max="21" width="15.42578125" style="25" customWidth="1"/>
    <col min="22" max="22" width="12.28515625" style="25" customWidth="1"/>
    <col min="23" max="23" width="11.42578125" style="25"/>
    <col min="24" max="24" width="11.5703125" style="25" customWidth="1"/>
    <col min="25" max="25" width="16.7109375" style="25" customWidth="1"/>
    <col min="26" max="26" width="9.7109375" style="25" customWidth="1"/>
    <col min="27" max="27" width="17.140625" style="25" customWidth="1"/>
    <col min="28" max="28" width="16" style="25" customWidth="1"/>
    <col min="29" max="29" width="52.7109375" style="25" customWidth="1"/>
    <col min="30" max="30" width="10.85546875" style="25" customWidth="1"/>
    <col min="31" max="31" width="15.140625" style="25" customWidth="1"/>
    <col min="32" max="32" width="13" style="25" customWidth="1"/>
    <col min="33" max="33" width="47.7109375" style="25" customWidth="1"/>
    <col min="34" max="34" width="11.42578125" style="37"/>
    <col min="35" max="16384" width="11.42578125" style="25"/>
  </cols>
  <sheetData>
    <row r="1" spans="1:34"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59" t="s">
        <v>0</v>
      </c>
      <c r="AF1" s="59"/>
      <c r="AG1" s="57">
        <v>43922</v>
      </c>
    </row>
    <row r="2" spans="1:34" s="1" customFormat="1" ht="15.75"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59" t="s">
        <v>1</v>
      </c>
      <c r="AF2" s="59"/>
      <c r="AG2" s="58">
        <v>1</v>
      </c>
    </row>
    <row r="3" spans="1:34" s="1" customFormat="1" ht="32.25"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59" t="s">
        <v>2</v>
      </c>
      <c r="AF3" s="59"/>
      <c r="AG3" s="58" t="s">
        <v>167</v>
      </c>
    </row>
    <row r="4" spans="1:34"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s="35"/>
    </row>
    <row r="5" spans="1:34" s="14" customForma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s="35"/>
    </row>
    <row r="6" spans="1:34" s="14" customFormat="1" ht="30"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s="35"/>
    </row>
    <row r="7" spans="1:34" s="27" customFormat="1" ht="72" customHeight="1" x14ac:dyDescent="0.25">
      <c r="A7" s="251" t="s">
        <v>34</v>
      </c>
      <c r="B7" s="253" t="s">
        <v>35</v>
      </c>
      <c r="C7" s="229" t="s">
        <v>36</v>
      </c>
      <c r="D7" s="255" t="s">
        <v>52</v>
      </c>
      <c r="E7" s="255" t="s">
        <v>176</v>
      </c>
      <c r="F7" s="229" t="s">
        <v>38</v>
      </c>
      <c r="G7" s="226" t="s">
        <v>110</v>
      </c>
      <c r="H7" s="229" t="s">
        <v>101</v>
      </c>
      <c r="I7" s="226" t="s">
        <v>57</v>
      </c>
      <c r="J7" s="229" t="s">
        <v>228</v>
      </c>
      <c r="K7" s="226" t="s">
        <v>111</v>
      </c>
      <c r="L7" s="229" t="s">
        <v>112</v>
      </c>
      <c r="M7" s="225" t="s">
        <v>113</v>
      </c>
      <c r="N7" s="225" t="s">
        <v>114</v>
      </c>
      <c r="O7" s="226"/>
      <c r="P7" s="225" t="s">
        <v>42</v>
      </c>
      <c r="Q7" s="225"/>
      <c r="R7" s="225">
        <v>5</v>
      </c>
      <c r="S7" s="7" t="s">
        <v>115</v>
      </c>
      <c r="T7" s="7" t="s">
        <v>116</v>
      </c>
      <c r="U7" s="7" t="s">
        <v>210</v>
      </c>
      <c r="V7" s="43" t="s">
        <v>42</v>
      </c>
      <c r="W7" s="43"/>
      <c r="X7" s="43">
        <v>8</v>
      </c>
      <c r="Y7" s="252" t="s">
        <v>205</v>
      </c>
      <c r="Z7" s="225">
        <v>3</v>
      </c>
      <c r="AA7" s="225">
        <v>5</v>
      </c>
      <c r="AB7" s="256">
        <v>0.6</v>
      </c>
      <c r="AC7" s="225" t="s">
        <v>271</v>
      </c>
      <c r="AD7" s="43">
        <v>4</v>
      </c>
      <c r="AE7" s="43">
        <v>8</v>
      </c>
      <c r="AF7" s="44">
        <v>0.5</v>
      </c>
      <c r="AG7" s="43" t="s">
        <v>275</v>
      </c>
      <c r="AH7" s="36"/>
    </row>
    <row r="8" spans="1:34" s="27" customFormat="1" ht="123" customHeight="1" x14ac:dyDescent="0.25">
      <c r="A8" s="252"/>
      <c r="B8" s="254"/>
      <c r="C8" s="230"/>
      <c r="D8" s="230"/>
      <c r="E8" s="230"/>
      <c r="F8" s="230"/>
      <c r="G8" s="227"/>
      <c r="H8" s="230"/>
      <c r="I8" s="227"/>
      <c r="J8" s="230"/>
      <c r="K8" s="227"/>
      <c r="L8" s="230"/>
      <c r="M8" s="225"/>
      <c r="N8" s="225"/>
      <c r="O8" s="228"/>
      <c r="P8" s="225"/>
      <c r="Q8" s="225"/>
      <c r="R8" s="225"/>
      <c r="S8" s="8" t="s">
        <v>117</v>
      </c>
      <c r="T8" s="8" t="s">
        <v>118</v>
      </c>
      <c r="U8" s="8" t="s">
        <v>210</v>
      </c>
      <c r="V8" s="46" t="s">
        <v>42</v>
      </c>
      <c r="W8" s="46"/>
      <c r="X8" s="46">
        <v>4</v>
      </c>
      <c r="Y8" s="252"/>
      <c r="Z8" s="225"/>
      <c r="AA8" s="225"/>
      <c r="AB8" s="256"/>
      <c r="AC8" s="225"/>
      <c r="AD8" s="46">
        <v>1</v>
      </c>
      <c r="AE8" s="46">
        <v>4</v>
      </c>
      <c r="AF8" s="45">
        <v>0.25</v>
      </c>
      <c r="AG8" s="46" t="s">
        <v>276</v>
      </c>
      <c r="AH8" s="36"/>
    </row>
    <row r="9" spans="1:34" s="27" customFormat="1" ht="36" customHeight="1" x14ac:dyDescent="0.25">
      <c r="A9" s="252"/>
      <c r="B9" s="254"/>
      <c r="C9" s="230"/>
      <c r="D9" s="230"/>
      <c r="E9" s="230"/>
      <c r="F9" s="230"/>
      <c r="G9" s="228"/>
      <c r="H9" s="230"/>
      <c r="I9" s="227"/>
      <c r="J9" s="230"/>
      <c r="K9" s="227"/>
      <c r="L9" s="230"/>
      <c r="M9" s="67" t="s">
        <v>119</v>
      </c>
      <c r="N9" s="8" t="s">
        <v>120</v>
      </c>
      <c r="O9" s="8"/>
      <c r="P9" s="67" t="s">
        <v>42</v>
      </c>
      <c r="Q9" s="8"/>
      <c r="R9" s="84">
        <v>1000</v>
      </c>
      <c r="S9" s="7" t="s">
        <v>121</v>
      </c>
      <c r="T9" s="7" t="s">
        <v>122</v>
      </c>
      <c r="U9" s="7" t="s">
        <v>210</v>
      </c>
      <c r="V9" s="64" t="s">
        <v>42</v>
      </c>
      <c r="W9" s="64"/>
      <c r="X9" s="64">
        <v>5</v>
      </c>
      <c r="Y9" s="252"/>
      <c r="Z9" s="46">
        <v>1000</v>
      </c>
      <c r="AA9" s="46">
        <v>1000</v>
      </c>
      <c r="AB9" s="133">
        <v>1</v>
      </c>
      <c r="AC9" s="8" t="s">
        <v>272</v>
      </c>
      <c r="AD9" s="46">
        <v>4</v>
      </c>
      <c r="AE9" s="46">
        <v>5</v>
      </c>
      <c r="AF9" s="45">
        <v>0.8</v>
      </c>
      <c r="AG9" s="46" t="s">
        <v>277</v>
      </c>
      <c r="AH9" s="36"/>
    </row>
    <row r="10" spans="1:34" s="27" customFormat="1" ht="138.75" customHeight="1" x14ac:dyDescent="0.25">
      <c r="A10" s="252"/>
      <c r="B10" s="254"/>
      <c r="C10" s="230"/>
      <c r="D10" s="230"/>
      <c r="E10" s="230"/>
      <c r="F10" s="230"/>
      <c r="G10" s="225" t="s">
        <v>51</v>
      </c>
      <c r="H10" s="230"/>
      <c r="I10" s="227"/>
      <c r="J10" s="230"/>
      <c r="K10" s="227"/>
      <c r="L10" s="230"/>
      <c r="M10" s="225" t="s">
        <v>123</v>
      </c>
      <c r="N10" s="225" t="s">
        <v>124</v>
      </c>
      <c r="O10" s="226"/>
      <c r="P10" s="225" t="s">
        <v>42</v>
      </c>
      <c r="Q10" s="225"/>
      <c r="R10" s="225">
        <v>5</v>
      </c>
      <c r="S10" s="8" t="s">
        <v>125</v>
      </c>
      <c r="T10" s="8" t="s">
        <v>126</v>
      </c>
      <c r="U10" s="8" t="s">
        <v>210</v>
      </c>
      <c r="V10" s="67" t="s">
        <v>42</v>
      </c>
      <c r="W10" s="67"/>
      <c r="X10" s="67">
        <v>7</v>
      </c>
      <c r="Y10" s="252"/>
      <c r="Z10" s="225">
        <v>2</v>
      </c>
      <c r="AA10" s="225">
        <v>5</v>
      </c>
      <c r="AB10" s="256">
        <v>0.4</v>
      </c>
      <c r="AC10" s="225" t="s">
        <v>273</v>
      </c>
      <c r="AD10" s="43">
        <v>1</v>
      </c>
      <c r="AE10" s="43">
        <v>7</v>
      </c>
      <c r="AF10" s="44">
        <v>0.14285714285714285</v>
      </c>
      <c r="AG10" s="43" t="s">
        <v>278</v>
      </c>
      <c r="AH10" s="36"/>
    </row>
    <row r="11" spans="1:34" s="27" customFormat="1" ht="48" x14ac:dyDescent="0.25">
      <c r="A11" s="252"/>
      <c r="B11" s="254"/>
      <c r="C11" s="230"/>
      <c r="D11" s="230"/>
      <c r="E11" s="230"/>
      <c r="F11" s="230"/>
      <c r="G11" s="225"/>
      <c r="H11" s="230"/>
      <c r="I11" s="227"/>
      <c r="J11" s="230"/>
      <c r="K11" s="227"/>
      <c r="L11" s="230"/>
      <c r="M11" s="225"/>
      <c r="N11" s="225"/>
      <c r="O11" s="227"/>
      <c r="P11" s="225"/>
      <c r="Q11" s="225"/>
      <c r="R11" s="225"/>
      <c r="S11" s="7" t="s">
        <v>171</v>
      </c>
      <c r="T11" s="7" t="s">
        <v>127</v>
      </c>
      <c r="U11" s="7" t="s">
        <v>210</v>
      </c>
      <c r="V11" s="64" t="s">
        <v>46</v>
      </c>
      <c r="W11" s="64"/>
      <c r="X11" s="64">
        <v>1</v>
      </c>
      <c r="Y11" s="252"/>
      <c r="Z11" s="225"/>
      <c r="AA11" s="225">
        <v>5</v>
      </c>
      <c r="AB11" s="256"/>
      <c r="AC11" s="225"/>
      <c r="AD11" s="45">
        <v>0.9</v>
      </c>
      <c r="AE11" s="46">
        <v>1</v>
      </c>
      <c r="AF11" s="45">
        <v>0.9</v>
      </c>
      <c r="AG11" s="46" t="s">
        <v>279</v>
      </c>
      <c r="AH11" s="36"/>
    </row>
    <row r="12" spans="1:34" s="27" customFormat="1" ht="48" x14ac:dyDescent="0.25">
      <c r="A12" s="252"/>
      <c r="B12" s="254"/>
      <c r="C12" s="230"/>
      <c r="D12" s="230"/>
      <c r="E12" s="230"/>
      <c r="F12" s="230"/>
      <c r="G12" s="225"/>
      <c r="H12" s="230"/>
      <c r="I12" s="227"/>
      <c r="J12" s="230"/>
      <c r="K12" s="227"/>
      <c r="L12" s="230"/>
      <c r="M12" s="225"/>
      <c r="N12" s="225"/>
      <c r="O12" s="228"/>
      <c r="P12" s="225"/>
      <c r="Q12" s="225"/>
      <c r="R12" s="225"/>
      <c r="S12" s="8" t="s">
        <v>172</v>
      </c>
      <c r="T12" s="8" t="s">
        <v>128</v>
      </c>
      <c r="U12" s="8" t="s">
        <v>210</v>
      </c>
      <c r="V12" s="67" t="s">
        <v>46</v>
      </c>
      <c r="W12" s="67"/>
      <c r="X12" s="67">
        <v>1</v>
      </c>
      <c r="Y12" s="252"/>
      <c r="Z12" s="225"/>
      <c r="AA12" s="225"/>
      <c r="AB12" s="256"/>
      <c r="AC12" s="225"/>
      <c r="AD12" s="44">
        <v>0.80500000000000005</v>
      </c>
      <c r="AE12" s="43">
        <v>1</v>
      </c>
      <c r="AF12" s="44">
        <v>0.80500000000000005</v>
      </c>
      <c r="AG12" s="43" t="s">
        <v>280</v>
      </c>
      <c r="AH12" s="36"/>
    </row>
    <row r="13" spans="1:34" s="27" customFormat="1" ht="72" customHeight="1" x14ac:dyDescent="0.25">
      <c r="A13" s="252"/>
      <c r="B13" s="254"/>
      <c r="C13" s="230"/>
      <c r="D13" s="227" t="s">
        <v>50</v>
      </c>
      <c r="E13" s="227" t="s">
        <v>177</v>
      </c>
      <c r="F13" s="230"/>
      <c r="G13" s="226" t="s">
        <v>110</v>
      </c>
      <c r="H13" s="230"/>
      <c r="I13" s="227"/>
      <c r="J13" s="230"/>
      <c r="K13" s="227"/>
      <c r="L13" s="230"/>
      <c r="M13" s="224" t="s">
        <v>227</v>
      </c>
      <c r="N13" s="224" t="s">
        <v>128</v>
      </c>
      <c r="O13" s="229"/>
      <c r="P13" s="224" t="s">
        <v>46</v>
      </c>
      <c r="Q13" s="224"/>
      <c r="R13" s="224">
        <v>100</v>
      </c>
      <c r="S13" s="7" t="s">
        <v>129</v>
      </c>
      <c r="T13" s="7" t="s">
        <v>127</v>
      </c>
      <c r="U13" s="7" t="s">
        <v>210</v>
      </c>
      <c r="V13" s="64" t="s">
        <v>42</v>
      </c>
      <c r="W13" s="64"/>
      <c r="X13" s="64">
        <v>3</v>
      </c>
      <c r="Y13" s="252"/>
      <c r="Z13" s="257">
        <v>0.77129999999999999</v>
      </c>
      <c r="AA13" s="257">
        <v>1</v>
      </c>
      <c r="AB13" s="257">
        <v>0.77129999999999999</v>
      </c>
      <c r="AC13" s="224" t="s">
        <v>274</v>
      </c>
      <c r="AD13" s="46">
        <v>3</v>
      </c>
      <c r="AE13" s="46">
        <v>3</v>
      </c>
      <c r="AF13" s="45">
        <v>1</v>
      </c>
      <c r="AG13" s="46" t="s">
        <v>281</v>
      </c>
      <c r="AH13" s="36"/>
    </row>
    <row r="14" spans="1:34" s="27" customFormat="1" ht="119.25" customHeight="1" thickBot="1" x14ac:dyDescent="0.3">
      <c r="A14" s="252"/>
      <c r="B14" s="254"/>
      <c r="C14" s="231"/>
      <c r="D14" s="228"/>
      <c r="E14" s="228"/>
      <c r="F14" s="231"/>
      <c r="G14" s="228"/>
      <c r="H14" s="231"/>
      <c r="I14" s="228"/>
      <c r="J14" s="231"/>
      <c r="K14" s="228"/>
      <c r="L14" s="231"/>
      <c r="M14" s="224"/>
      <c r="N14" s="224"/>
      <c r="O14" s="231"/>
      <c r="P14" s="224"/>
      <c r="Q14" s="224"/>
      <c r="R14" s="224"/>
      <c r="S14" s="8" t="s">
        <v>130</v>
      </c>
      <c r="T14" s="8" t="s">
        <v>131</v>
      </c>
      <c r="U14" s="8" t="s">
        <v>210</v>
      </c>
      <c r="V14" s="67" t="s">
        <v>42</v>
      </c>
      <c r="W14" s="67"/>
      <c r="X14" s="67">
        <v>3</v>
      </c>
      <c r="Y14" s="252"/>
      <c r="Z14" s="257"/>
      <c r="AA14" s="257"/>
      <c r="AB14" s="257"/>
      <c r="AC14" s="224"/>
      <c r="AD14" s="43">
        <v>3</v>
      </c>
      <c r="AE14" s="43">
        <v>3</v>
      </c>
      <c r="AF14" s="44">
        <v>1</v>
      </c>
      <c r="AG14" s="43" t="s">
        <v>282</v>
      </c>
      <c r="AH14" s="36"/>
    </row>
    <row r="15" spans="1:34" s="37" customFormat="1" ht="38.25" thickBot="1" x14ac:dyDescent="0.3">
      <c r="AA15" s="143" t="s">
        <v>256</v>
      </c>
      <c r="AB15" s="123">
        <f>AVERAGE(AB7:AB14)</f>
        <v>0.69282500000000002</v>
      </c>
      <c r="AE15" s="143" t="s">
        <v>256</v>
      </c>
      <c r="AF15" s="123">
        <f>AVERAGE(AF7:AF14)</f>
        <v>0.67473214285714289</v>
      </c>
    </row>
    <row r="16" spans="1:34" s="37" customFormat="1" x14ac:dyDescent="0.25"/>
    <row r="17" s="37" customFormat="1" x14ac:dyDescent="0.25"/>
    <row r="18" s="37" customFormat="1" x14ac:dyDescent="0.25"/>
    <row r="19" s="37" customFormat="1" x14ac:dyDescent="0.25"/>
    <row r="20" s="37" customFormat="1" x14ac:dyDescent="0.25"/>
    <row r="21" s="37" customFormat="1" x14ac:dyDescent="0.25"/>
    <row r="22" s="37" customFormat="1" x14ac:dyDescent="0.25"/>
    <row r="23" s="37" customFormat="1" x14ac:dyDescent="0.25"/>
    <row r="24" s="37" customFormat="1" x14ac:dyDescent="0.25"/>
    <row r="25" s="37" customFormat="1" x14ac:dyDescent="0.25"/>
    <row r="26" s="37" customFormat="1" x14ac:dyDescent="0.25"/>
    <row r="27" s="37" customFormat="1" x14ac:dyDescent="0.25"/>
    <row r="28" s="37" customFormat="1" x14ac:dyDescent="0.25"/>
    <row r="29" s="37" customFormat="1" x14ac:dyDescent="0.25"/>
    <row r="30" s="37" customFormat="1" x14ac:dyDescent="0.25"/>
    <row r="31" s="37" customFormat="1" x14ac:dyDescent="0.25"/>
    <row r="32" s="37" customFormat="1" x14ac:dyDescent="0.25"/>
    <row r="33" s="37" customFormat="1" x14ac:dyDescent="0.25"/>
    <row r="34" s="37" customFormat="1" x14ac:dyDescent="0.25"/>
    <row r="35" s="37" customFormat="1" x14ac:dyDescent="0.25"/>
    <row r="36" s="37" customFormat="1" x14ac:dyDescent="0.25"/>
    <row r="37" s="37" customFormat="1" x14ac:dyDescent="0.25"/>
    <row r="38" s="37" customFormat="1" x14ac:dyDescent="0.25"/>
    <row r="39" s="37" customFormat="1" x14ac:dyDescent="0.25"/>
    <row r="40" s="37" customFormat="1" x14ac:dyDescent="0.25"/>
    <row r="41" s="37" customFormat="1" x14ac:dyDescent="0.25"/>
    <row r="42" s="37" customFormat="1" x14ac:dyDescent="0.25"/>
    <row r="43" s="37" customFormat="1" x14ac:dyDescent="0.25"/>
    <row r="44" s="37" customFormat="1" x14ac:dyDescent="0.25"/>
    <row r="45" s="37" customFormat="1" x14ac:dyDescent="0.25"/>
    <row r="46" s="37" customFormat="1" x14ac:dyDescent="0.25"/>
    <row r="47" s="37" customFormat="1" x14ac:dyDescent="0.25"/>
    <row r="48" s="37" customFormat="1" x14ac:dyDescent="0.25"/>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row r="70" s="37" customFormat="1" x14ac:dyDescent="0.25"/>
    <row r="71" s="37" customFormat="1" x14ac:dyDescent="0.25"/>
    <row r="72" s="37" customFormat="1" x14ac:dyDescent="0.25"/>
    <row r="73" s="37" customFormat="1" x14ac:dyDescent="0.25"/>
    <row r="74" s="37" customFormat="1" x14ac:dyDescent="0.25"/>
    <row r="75" s="37" customFormat="1" x14ac:dyDescent="0.25"/>
    <row r="76" s="37" customFormat="1" x14ac:dyDescent="0.25"/>
    <row r="77" s="37" customFormat="1" x14ac:dyDescent="0.25"/>
    <row r="78" s="37" customFormat="1" x14ac:dyDescent="0.25"/>
    <row r="79" s="37" customFormat="1" x14ac:dyDescent="0.25"/>
    <row r="80" s="37" customFormat="1" x14ac:dyDescent="0.25"/>
    <row r="81" s="37" customFormat="1" x14ac:dyDescent="0.25"/>
    <row r="82" s="37" customFormat="1" x14ac:dyDescent="0.25"/>
    <row r="83" s="37" customFormat="1" x14ac:dyDescent="0.25"/>
    <row r="84" s="37" customFormat="1" x14ac:dyDescent="0.25"/>
    <row r="85" s="37" customFormat="1" x14ac:dyDescent="0.25"/>
    <row r="86" s="37" customFormat="1" x14ac:dyDescent="0.25"/>
    <row r="87" s="37" customFormat="1" x14ac:dyDescent="0.25"/>
    <row r="88" s="37" customFormat="1" x14ac:dyDescent="0.25"/>
    <row r="89" s="37" customFormat="1" x14ac:dyDescent="0.25"/>
    <row r="90" s="37" customFormat="1" x14ac:dyDescent="0.25"/>
    <row r="91" s="37" customFormat="1" x14ac:dyDescent="0.25"/>
    <row r="92" s="37" customFormat="1" x14ac:dyDescent="0.25"/>
    <row r="93" s="37" customFormat="1" x14ac:dyDescent="0.25"/>
    <row r="94" s="37" customFormat="1" x14ac:dyDescent="0.25"/>
    <row r="95" s="37" customFormat="1" x14ac:dyDescent="0.25"/>
    <row r="96" s="37" customFormat="1" x14ac:dyDescent="0.25"/>
    <row r="97" s="37" customFormat="1" x14ac:dyDescent="0.25"/>
    <row r="98" s="37" customFormat="1" x14ac:dyDescent="0.25"/>
    <row r="99" s="37" customFormat="1" x14ac:dyDescent="0.25"/>
    <row r="100" s="37" customFormat="1" x14ac:dyDescent="0.25"/>
    <row r="101" s="37" customFormat="1" x14ac:dyDescent="0.25"/>
    <row r="102" s="37" customFormat="1" x14ac:dyDescent="0.25"/>
    <row r="103" s="37" customFormat="1" x14ac:dyDescent="0.25"/>
    <row r="104" s="37" customFormat="1" x14ac:dyDescent="0.25"/>
    <row r="105" s="37" customFormat="1" x14ac:dyDescent="0.25"/>
    <row r="106" s="37" customFormat="1" x14ac:dyDescent="0.25"/>
    <row r="107" s="37" customFormat="1" x14ac:dyDescent="0.25"/>
    <row r="108" s="37" customFormat="1" x14ac:dyDescent="0.25"/>
    <row r="109" s="37" customFormat="1" x14ac:dyDescent="0.25"/>
    <row r="110" s="37" customFormat="1" x14ac:dyDescent="0.25"/>
    <row r="111" s="37" customFormat="1" x14ac:dyDescent="0.25"/>
    <row r="112" s="37" customFormat="1" x14ac:dyDescent="0.25"/>
    <row r="113" s="37" customFormat="1" x14ac:dyDescent="0.25"/>
    <row r="114" s="37" customFormat="1" x14ac:dyDescent="0.25"/>
    <row r="115" s="37" customFormat="1" x14ac:dyDescent="0.25"/>
    <row r="116" s="37" customFormat="1" x14ac:dyDescent="0.25"/>
    <row r="117" s="37" customFormat="1" x14ac:dyDescent="0.25"/>
    <row r="118" s="37" customFormat="1" x14ac:dyDescent="0.25"/>
    <row r="119" s="37" customFormat="1" x14ac:dyDescent="0.25"/>
    <row r="120" s="37" customFormat="1" x14ac:dyDescent="0.25"/>
    <row r="121" s="37" customFormat="1" x14ac:dyDescent="0.25"/>
    <row r="122" s="37" customFormat="1" x14ac:dyDescent="0.25"/>
    <row r="123" s="37" customFormat="1" x14ac:dyDescent="0.25"/>
    <row r="124" s="37" customFormat="1" x14ac:dyDescent="0.25"/>
    <row r="125" s="37" customFormat="1" x14ac:dyDescent="0.25"/>
    <row r="126" s="37" customFormat="1" x14ac:dyDescent="0.25"/>
    <row r="127" s="37" customFormat="1" x14ac:dyDescent="0.25"/>
    <row r="128" s="37" customFormat="1" x14ac:dyDescent="0.25"/>
    <row r="129" s="37" customFormat="1" x14ac:dyDescent="0.25"/>
    <row r="130" s="37" customFormat="1" x14ac:dyDescent="0.25"/>
    <row r="131" s="37" customFormat="1" x14ac:dyDescent="0.25"/>
    <row r="132" s="37" customFormat="1" x14ac:dyDescent="0.25"/>
    <row r="133" s="37" customFormat="1" x14ac:dyDescent="0.25"/>
    <row r="134" s="37" customFormat="1" x14ac:dyDescent="0.25"/>
    <row r="135" s="37" customFormat="1" x14ac:dyDescent="0.25"/>
    <row r="136" s="37" customFormat="1" x14ac:dyDescent="0.25"/>
    <row r="137" s="37" customFormat="1" x14ac:dyDescent="0.25"/>
    <row r="138" s="37" customFormat="1" x14ac:dyDescent="0.25"/>
    <row r="139" s="37" customFormat="1" x14ac:dyDescent="0.25"/>
    <row r="140" s="37" customFormat="1" x14ac:dyDescent="0.25"/>
    <row r="141" s="37" customFormat="1" x14ac:dyDescent="0.25"/>
    <row r="142" s="37" customFormat="1" x14ac:dyDescent="0.25"/>
    <row r="143" s="37" customFormat="1" x14ac:dyDescent="0.25"/>
    <row r="144" s="37" customFormat="1" x14ac:dyDescent="0.25"/>
    <row r="145" s="37" customFormat="1" x14ac:dyDescent="0.25"/>
    <row r="146" s="37" customFormat="1" x14ac:dyDescent="0.25"/>
    <row r="147" s="37" customFormat="1" x14ac:dyDescent="0.25"/>
    <row r="148" s="37" customFormat="1" x14ac:dyDescent="0.25"/>
    <row r="149" s="37" customFormat="1" x14ac:dyDescent="0.25"/>
    <row r="150" s="37" customFormat="1" x14ac:dyDescent="0.25"/>
    <row r="151" s="37" customFormat="1" x14ac:dyDescent="0.25"/>
    <row r="152" s="37" customFormat="1" x14ac:dyDescent="0.25"/>
    <row r="153" s="37" customFormat="1" x14ac:dyDescent="0.25"/>
    <row r="154" s="37" customFormat="1" x14ac:dyDescent="0.25"/>
    <row r="155" s="37" customFormat="1" x14ac:dyDescent="0.25"/>
    <row r="156" s="37" customFormat="1" x14ac:dyDescent="0.25"/>
    <row r="157" s="37" customFormat="1" x14ac:dyDescent="0.25"/>
    <row r="158" s="37" customFormat="1" x14ac:dyDescent="0.25"/>
    <row r="159" s="37" customFormat="1" x14ac:dyDescent="0.25"/>
    <row r="160" s="37" customFormat="1" x14ac:dyDescent="0.25"/>
    <row r="161" s="37" customFormat="1" x14ac:dyDescent="0.25"/>
    <row r="162" s="37" customFormat="1" x14ac:dyDescent="0.25"/>
    <row r="163" s="37" customFormat="1" x14ac:dyDescent="0.25"/>
    <row r="164" s="37" customFormat="1" x14ac:dyDescent="0.25"/>
    <row r="165" s="37" customFormat="1" x14ac:dyDescent="0.25"/>
    <row r="166" s="37" customFormat="1" x14ac:dyDescent="0.25"/>
    <row r="167" s="37" customFormat="1" x14ac:dyDescent="0.25"/>
    <row r="168" s="37" customFormat="1" x14ac:dyDescent="0.25"/>
    <row r="169" s="37" customFormat="1" x14ac:dyDescent="0.25"/>
    <row r="170" s="37" customFormat="1" x14ac:dyDescent="0.25"/>
    <row r="171" s="37" customFormat="1" x14ac:dyDescent="0.25"/>
    <row r="172" s="37" customFormat="1" x14ac:dyDescent="0.25"/>
    <row r="173" s="37" customFormat="1" x14ac:dyDescent="0.25"/>
    <row r="174" s="37" customFormat="1" x14ac:dyDescent="0.25"/>
    <row r="175" s="37" customFormat="1" x14ac:dyDescent="0.25"/>
    <row r="176" s="37" customFormat="1" x14ac:dyDescent="0.25"/>
    <row r="177" s="37" customFormat="1" x14ac:dyDescent="0.25"/>
    <row r="178" s="37" customFormat="1" x14ac:dyDescent="0.25"/>
    <row r="179" s="37" customFormat="1" x14ac:dyDescent="0.25"/>
    <row r="180" s="37" customFormat="1" x14ac:dyDescent="0.25"/>
    <row r="181" s="37" customFormat="1" x14ac:dyDescent="0.25"/>
    <row r="182" s="37" customFormat="1" x14ac:dyDescent="0.25"/>
    <row r="183" s="37" customFormat="1" x14ac:dyDescent="0.25"/>
    <row r="184" s="37" customFormat="1" x14ac:dyDescent="0.25"/>
    <row r="185" s="37" customFormat="1" x14ac:dyDescent="0.25"/>
    <row r="186" s="37" customFormat="1" x14ac:dyDescent="0.25"/>
    <row r="187" s="37" customFormat="1" x14ac:dyDescent="0.25"/>
    <row r="188" s="37" customFormat="1" x14ac:dyDescent="0.25"/>
    <row r="189" s="37" customFormat="1" x14ac:dyDescent="0.25"/>
    <row r="190" s="37" customFormat="1" x14ac:dyDescent="0.25"/>
    <row r="191" s="37" customFormat="1" x14ac:dyDescent="0.25"/>
    <row r="192" s="37" customFormat="1" x14ac:dyDescent="0.25"/>
    <row r="193" s="37" customFormat="1" x14ac:dyDescent="0.25"/>
    <row r="194" s="37" customFormat="1" x14ac:dyDescent="0.25"/>
    <row r="195" s="37" customFormat="1" x14ac:dyDescent="0.25"/>
    <row r="196" s="37" customFormat="1" x14ac:dyDescent="0.25"/>
    <row r="197" s="37" customFormat="1" x14ac:dyDescent="0.25"/>
    <row r="198" s="37" customFormat="1" x14ac:dyDescent="0.25"/>
    <row r="199" s="37" customFormat="1" x14ac:dyDescent="0.25"/>
    <row r="200" s="37" customFormat="1" x14ac:dyDescent="0.25"/>
    <row r="201" s="37" customFormat="1" x14ac:dyDescent="0.25"/>
    <row r="202" s="37" customFormat="1" x14ac:dyDescent="0.25"/>
    <row r="203" s="37" customFormat="1" x14ac:dyDescent="0.25"/>
    <row r="204" s="37" customFormat="1" x14ac:dyDescent="0.25"/>
    <row r="205" s="37" customFormat="1" x14ac:dyDescent="0.25"/>
    <row r="206" s="37" customFormat="1" x14ac:dyDescent="0.25"/>
    <row r="207" s="37" customFormat="1" x14ac:dyDescent="0.25"/>
    <row r="208" s="37" customFormat="1" x14ac:dyDescent="0.25"/>
    <row r="209" s="37" customFormat="1" x14ac:dyDescent="0.25"/>
    <row r="210" s="37" customFormat="1" x14ac:dyDescent="0.25"/>
    <row r="211" s="37" customFormat="1" x14ac:dyDescent="0.25"/>
    <row r="212" s="37" customFormat="1" x14ac:dyDescent="0.25"/>
    <row r="213" s="37" customFormat="1" x14ac:dyDescent="0.25"/>
    <row r="214" s="37" customFormat="1" x14ac:dyDescent="0.25"/>
    <row r="215" s="37" customFormat="1" x14ac:dyDescent="0.25"/>
    <row r="216" s="37" customFormat="1" x14ac:dyDescent="0.25"/>
    <row r="217" s="37" customFormat="1" x14ac:dyDescent="0.25"/>
    <row r="218" s="37" customFormat="1" x14ac:dyDescent="0.25"/>
    <row r="219" s="37" customFormat="1" x14ac:dyDescent="0.25"/>
    <row r="220" s="37" customFormat="1" x14ac:dyDescent="0.25"/>
    <row r="221" s="37" customFormat="1" x14ac:dyDescent="0.25"/>
    <row r="222" s="37" customFormat="1" x14ac:dyDescent="0.25"/>
    <row r="223" s="37" customFormat="1" x14ac:dyDescent="0.25"/>
    <row r="224" s="37" customFormat="1" x14ac:dyDescent="0.25"/>
    <row r="225" s="37" customFormat="1" x14ac:dyDescent="0.25"/>
    <row r="226" s="37" customFormat="1" x14ac:dyDescent="0.25"/>
    <row r="227" s="37" customFormat="1" x14ac:dyDescent="0.25"/>
    <row r="228" s="37" customFormat="1" x14ac:dyDescent="0.25"/>
    <row r="229" s="37" customFormat="1" x14ac:dyDescent="0.25"/>
    <row r="230" s="37" customFormat="1" x14ac:dyDescent="0.25"/>
    <row r="231" s="37" customFormat="1" x14ac:dyDescent="0.25"/>
    <row r="232" s="37" customFormat="1" x14ac:dyDescent="0.25"/>
    <row r="233" s="37" customFormat="1" x14ac:dyDescent="0.25"/>
    <row r="234" s="37" customFormat="1" x14ac:dyDescent="0.25"/>
    <row r="235" s="37" customFormat="1" x14ac:dyDescent="0.25"/>
    <row r="236" s="37" customFormat="1" x14ac:dyDescent="0.25"/>
    <row r="237" s="37" customFormat="1" x14ac:dyDescent="0.25"/>
    <row r="238" s="37" customFormat="1" x14ac:dyDescent="0.25"/>
    <row r="239" s="37" customFormat="1" x14ac:dyDescent="0.25"/>
    <row r="240" s="37" customFormat="1" x14ac:dyDescent="0.25"/>
    <row r="241" s="37" customFormat="1" x14ac:dyDescent="0.25"/>
    <row r="242" s="37" customFormat="1" x14ac:dyDescent="0.25"/>
    <row r="243" s="37" customFormat="1" x14ac:dyDescent="0.25"/>
    <row r="244" s="37" customFormat="1" x14ac:dyDescent="0.25"/>
    <row r="245" s="37" customFormat="1" x14ac:dyDescent="0.25"/>
    <row r="246" s="37" customFormat="1" x14ac:dyDescent="0.25"/>
    <row r="247" s="37" customFormat="1" x14ac:dyDescent="0.25"/>
    <row r="248" s="37" customFormat="1" x14ac:dyDescent="0.25"/>
    <row r="249" s="37" customFormat="1" x14ac:dyDescent="0.25"/>
    <row r="250" s="37" customFormat="1" x14ac:dyDescent="0.25"/>
    <row r="251" s="37" customFormat="1" x14ac:dyDescent="0.25"/>
    <row r="252" s="37" customFormat="1" x14ac:dyDescent="0.25"/>
    <row r="253" s="37" customFormat="1" x14ac:dyDescent="0.25"/>
    <row r="254" s="37" customFormat="1" x14ac:dyDescent="0.25"/>
    <row r="255" s="37" customFormat="1" x14ac:dyDescent="0.25"/>
    <row r="256" s="37" customFormat="1" x14ac:dyDescent="0.25"/>
    <row r="257" s="37" customFormat="1" x14ac:dyDescent="0.25"/>
    <row r="258" s="37" customFormat="1" x14ac:dyDescent="0.25"/>
    <row r="259" s="37" customFormat="1" x14ac:dyDescent="0.25"/>
    <row r="260" s="37" customFormat="1" x14ac:dyDescent="0.25"/>
    <row r="261" s="37" customFormat="1" x14ac:dyDescent="0.25"/>
    <row r="262" s="37" customFormat="1" x14ac:dyDescent="0.25"/>
    <row r="263" s="37" customFormat="1" x14ac:dyDescent="0.25"/>
    <row r="264" s="37" customFormat="1" x14ac:dyDescent="0.25"/>
    <row r="265" s="37" customFormat="1" x14ac:dyDescent="0.25"/>
    <row r="266" s="37" customFormat="1" x14ac:dyDescent="0.25"/>
    <row r="267" s="37" customFormat="1" x14ac:dyDescent="0.25"/>
    <row r="268" s="37" customFormat="1" x14ac:dyDescent="0.25"/>
    <row r="269" s="37" customFormat="1" x14ac:dyDescent="0.25"/>
    <row r="270" s="37" customFormat="1" x14ac:dyDescent="0.25"/>
    <row r="271" s="37" customFormat="1" x14ac:dyDescent="0.25"/>
    <row r="272" s="37" customFormat="1" x14ac:dyDescent="0.25"/>
    <row r="273" s="37" customFormat="1" x14ac:dyDescent="0.25"/>
    <row r="274" s="37" customFormat="1" x14ac:dyDescent="0.25"/>
    <row r="275" s="37" customFormat="1" x14ac:dyDescent="0.25"/>
    <row r="276" s="37" customFormat="1" x14ac:dyDescent="0.25"/>
    <row r="277" s="37" customFormat="1" x14ac:dyDescent="0.25"/>
    <row r="278" s="37" customFormat="1" x14ac:dyDescent="0.25"/>
    <row r="279" s="37" customFormat="1" x14ac:dyDescent="0.25"/>
    <row r="280" s="37" customFormat="1" x14ac:dyDescent="0.25"/>
    <row r="281" s="37" customFormat="1" x14ac:dyDescent="0.25"/>
    <row r="282" s="37" customFormat="1" x14ac:dyDescent="0.25"/>
    <row r="283" s="37" customFormat="1" x14ac:dyDescent="0.25"/>
    <row r="284" s="37" customFormat="1" x14ac:dyDescent="0.25"/>
    <row r="285" s="37" customFormat="1" x14ac:dyDescent="0.25"/>
    <row r="286" s="37" customFormat="1" x14ac:dyDescent="0.25"/>
    <row r="287" s="37" customFormat="1" x14ac:dyDescent="0.25"/>
    <row r="288" s="37" customFormat="1" x14ac:dyDescent="0.25"/>
    <row r="289" s="37" customFormat="1" x14ac:dyDescent="0.25"/>
    <row r="290" s="37" customFormat="1" x14ac:dyDescent="0.25"/>
    <row r="291" s="37" customFormat="1" x14ac:dyDescent="0.25"/>
    <row r="292" s="37" customFormat="1" x14ac:dyDescent="0.25"/>
    <row r="293" s="37" customFormat="1" x14ac:dyDescent="0.25"/>
    <row r="294" s="37" customFormat="1" x14ac:dyDescent="0.25"/>
    <row r="295" s="37" customFormat="1" x14ac:dyDescent="0.25"/>
    <row r="296" s="37" customFormat="1" x14ac:dyDescent="0.25"/>
    <row r="297" s="37" customFormat="1" x14ac:dyDescent="0.25"/>
    <row r="298" s="37" customFormat="1" x14ac:dyDescent="0.25"/>
    <row r="299" s="37" customFormat="1" x14ac:dyDescent="0.25"/>
    <row r="300" s="37" customFormat="1" x14ac:dyDescent="0.25"/>
    <row r="301" s="37" customFormat="1" x14ac:dyDescent="0.25"/>
    <row r="302" s="37" customFormat="1" x14ac:dyDescent="0.25"/>
    <row r="303" s="37" customFormat="1" x14ac:dyDescent="0.25"/>
    <row r="304" s="37" customFormat="1" x14ac:dyDescent="0.25"/>
    <row r="305" s="37" customFormat="1" x14ac:dyDescent="0.25"/>
    <row r="306" s="37" customFormat="1" x14ac:dyDescent="0.25"/>
    <row r="307" s="37" customFormat="1" x14ac:dyDescent="0.25"/>
    <row r="308" s="37" customFormat="1" x14ac:dyDescent="0.25"/>
    <row r="309" s="37" customFormat="1" x14ac:dyDescent="0.25"/>
    <row r="310" s="37" customFormat="1" x14ac:dyDescent="0.25"/>
    <row r="311" s="37" customFormat="1" x14ac:dyDescent="0.25"/>
    <row r="312" s="37" customFormat="1" x14ac:dyDescent="0.25"/>
    <row r="313" s="37" customFormat="1" x14ac:dyDescent="0.25"/>
    <row r="314" s="37" customFormat="1" x14ac:dyDescent="0.25"/>
    <row r="315" s="37" customFormat="1" x14ac:dyDescent="0.25"/>
    <row r="316" s="37" customFormat="1" x14ac:dyDescent="0.25"/>
    <row r="317" s="37" customFormat="1" x14ac:dyDescent="0.25"/>
    <row r="318" s="37" customFormat="1" x14ac:dyDescent="0.25"/>
    <row r="319" s="37" customFormat="1" x14ac:dyDescent="0.25"/>
    <row r="320" s="37" customFormat="1" x14ac:dyDescent="0.25"/>
    <row r="321" s="37" customFormat="1" x14ac:dyDescent="0.25"/>
    <row r="322" s="37" customFormat="1" x14ac:dyDescent="0.25"/>
    <row r="323" s="37" customFormat="1" x14ac:dyDescent="0.25"/>
    <row r="324" s="37" customFormat="1" x14ac:dyDescent="0.25"/>
    <row r="325" s="37" customFormat="1" x14ac:dyDescent="0.25"/>
    <row r="326" s="37" customFormat="1" x14ac:dyDescent="0.25"/>
    <row r="327" s="37" customFormat="1" x14ac:dyDescent="0.25"/>
    <row r="328" s="37" customFormat="1" x14ac:dyDescent="0.25"/>
    <row r="329" s="37" customFormat="1" x14ac:dyDescent="0.25"/>
    <row r="330" s="37" customFormat="1" x14ac:dyDescent="0.25"/>
    <row r="331" s="37" customFormat="1" x14ac:dyDescent="0.25"/>
    <row r="332" s="37" customFormat="1" x14ac:dyDescent="0.25"/>
    <row r="333" s="37" customFormat="1" x14ac:dyDescent="0.25"/>
    <row r="334" s="37" customFormat="1" x14ac:dyDescent="0.25"/>
    <row r="335" s="37" customFormat="1" x14ac:dyDescent="0.25"/>
    <row r="336" s="37" customFormat="1" x14ac:dyDescent="0.25"/>
    <row r="337" s="37" customFormat="1" x14ac:dyDescent="0.25"/>
    <row r="338" s="37" customFormat="1" x14ac:dyDescent="0.25"/>
    <row r="339" s="37" customFormat="1" x14ac:dyDescent="0.25"/>
    <row r="340" s="37" customFormat="1" x14ac:dyDescent="0.25"/>
    <row r="341" s="37" customFormat="1" x14ac:dyDescent="0.25"/>
    <row r="342" s="37" customFormat="1" x14ac:dyDescent="0.25"/>
    <row r="343" s="37" customFormat="1" x14ac:dyDescent="0.25"/>
    <row r="344" s="37" customFormat="1" x14ac:dyDescent="0.25"/>
    <row r="345" s="37" customFormat="1" x14ac:dyDescent="0.25"/>
    <row r="346" s="37" customFormat="1" x14ac:dyDescent="0.25"/>
    <row r="347" s="37" customFormat="1" x14ac:dyDescent="0.25"/>
    <row r="348" s="37" customFormat="1" x14ac:dyDescent="0.25"/>
    <row r="349" s="37" customFormat="1" x14ac:dyDescent="0.25"/>
    <row r="350" s="37" customFormat="1" x14ac:dyDescent="0.25"/>
    <row r="351" s="37" customFormat="1" x14ac:dyDescent="0.25"/>
    <row r="352" s="37" customFormat="1" x14ac:dyDescent="0.25"/>
    <row r="353" s="37" customFormat="1" x14ac:dyDescent="0.25"/>
    <row r="354" s="37" customFormat="1" x14ac:dyDescent="0.25"/>
    <row r="355" s="37" customFormat="1" x14ac:dyDescent="0.25"/>
    <row r="356" s="37" customFormat="1" x14ac:dyDescent="0.25"/>
    <row r="357" s="37" customFormat="1" x14ac:dyDescent="0.25"/>
    <row r="358" s="37" customFormat="1" x14ac:dyDescent="0.25"/>
    <row r="359" s="37" customFormat="1" x14ac:dyDescent="0.25"/>
    <row r="360" s="37" customFormat="1" x14ac:dyDescent="0.25"/>
    <row r="361" s="37" customFormat="1" x14ac:dyDescent="0.25"/>
    <row r="362" s="37" customFormat="1" x14ac:dyDescent="0.25"/>
    <row r="363" s="37" customFormat="1" x14ac:dyDescent="0.25"/>
    <row r="364" s="37" customFormat="1" x14ac:dyDescent="0.25"/>
    <row r="365" s="37" customFormat="1" x14ac:dyDescent="0.25"/>
    <row r="366" s="37" customFormat="1" x14ac:dyDescent="0.25"/>
    <row r="367" s="37" customFormat="1" x14ac:dyDescent="0.25"/>
    <row r="368" s="37" customFormat="1" x14ac:dyDescent="0.25"/>
    <row r="369" s="37" customFormat="1" x14ac:dyDescent="0.25"/>
    <row r="370" s="37" customFormat="1" x14ac:dyDescent="0.25"/>
    <row r="371" s="37" customFormat="1" x14ac:dyDescent="0.25"/>
    <row r="372" s="37" customFormat="1" x14ac:dyDescent="0.25"/>
    <row r="373" s="37" customFormat="1" x14ac:dyDescent="0.25"/>
    <row r="374" s="37" customFormat="1" x14ac:dyDescent="0.25"/>
    <row r="375" s="37" customFormat="1" x14ac:dyDescent="0.25"/>
    <row r="376" s="37" customFormat="1" x14ac:dyDescent="0.25"/>
    <row r="377" s="37" customFormat="1" x14ac:dyDescent="0.25"/>
    <row r="378" s="37" customFormat="1" x14ac:dyDescent="0.25"/>
    <row r="379" s="37" customFormat="1" x14ac:dyDescent="0.25"/>
    <row r="380" s="37" customFormat="1" x14ac:dyDescent="0.25"/>
    <row r="381" s="37" customFormat="1" x14ac:dyDescent="0.25"/>
    <row r="382" s="37" customFormat="1" x14ac:dyDescent="0.25"/>
    <row r="383" s="37" customFormat="1" x14ac:dyDescent="0.25"/>
    <row r="384" s="37" customFormat="1" x14ac:dyDescent="0.25"/>
    <row r="385" s="37" customFormat="1" x14ac:dyDescent="0.25"/>
    <row r="386" s="37" customFormat="1" x14ac:dyDescent="0.25"/>
    <row r="387" s="37" customFormat="1" x14ac:dyDescent="0.25"/>
    <row r="388" s="37" customFormat="1" x14ac:dyDescent="0.25"/>
    <row r="389" s="37" customFormat="1" x14ac:dyDescent="0.25"/>
    <row r="390" s="37" customFormat="1" x14ac:dyDescent="0.25"/>
    <row r="391" s="37" customFormat="1" x14ac:dyDescent="0.25"/>
    <row r="392" s="37" customFormat="1" x14ac:dyDescent="0.25"/>
    <row r="393" s="37" customFormat="1" x14ac:dyDescent="0.25"/>
    <row r="394" s="37" customFormat="1" x14ac:dyDescent="0.25"/>
    <row r="395" s="37" customFormat="1" x14ac:dyDescent="0.25"/>
    <row r="396" s="37" customFormat="1" x14ac:dyDescent="0.25"/>
    <row r="397" s="37" customFormat="1" x14ac:dyDescent="0.25"/>
    <row r="398" s="37" customFormat="1" x14ac:dyDescent="0.25"/>
    <row r="399" s="37" customFormat="1" x14ac:dyDescent="0.25"/>
    <row r="400" s="37" customFormat="1" x14ac:dyDescent="0.25"/>
    <row r="401" s="37" customFormat="1" x14ac:dyDescent="0.25"/>
    <row r="402" s="37" customFormat="1" x14ac:dyDescent="0.25"/>
    <row r="403" s="37" customFormat="1" x14ac:dyDescent="0.25"/>
    <row r="404" s="37" customFormat="1" x14ac:dyDescent="0.25"/>
    <row r="405" s="37" customFormat="1" x14ac:dyDescent="0.25"/>
    <row r="406" s="37" customFormat="1" x14ac:dyDescent="0.25"/>
    <row r="407" s="37" customFormat="1" x14ac:dyDescent="0.25"/>
    <row r="408" s="37" customFormat="1" x14ac:dyDescent="0.25"/>
    <row r="409" s="37" customFormat="1" x14ac:dyDescent="0.25"/>
  </sheetData>
  <mergeCells count="61">
    <mergeCell ref="AC7:AC8"/>
    <mergeCell ref="R7:R8"/>
    <mergeCell ref="Y7:Y14"/>
    <mergeCell ref="Z7:Z8"/>
    <mergeCell ref="AA7:AA8"/>
    <mergeCell ref="AB7:AB8"/>
    <mergeCell ref="AA10:AA12"/>
    <mergeCell ref="AB10:AB12"/>
    <mergeCell ref="AA13:AA14"/>
    <mergeCell ref="AB13:AB14"/>
    <mergeCell ref="R13:R14"/>
    <mergeCell ref="Z13:Z14"/>
    <mergeCell ref="AC10:AC12"/>
    <mergeCell ref="AC13:AC14"/>
    <mergeCell ref="R10:R12"/>
    <mergeCell ref="Z10:Z12"/>
    <mergeCell ref="B7:B14"/>
    <mergeCell ref="C7:C14"/>
    <mergeCell ref="F7:F14"/>
    <mergeCell ref="G7:G9"/>
    <mergeCell ref="E7:E12"/>
    <mergeCell ref="D13:D14"/>
    <mergeCell ref="E13:E14"/>
    <mergeCell ref="D7:D12"/>
    <mergeCell ref="G13:G14"/>
    <mergeCell ref="G10:G12"/>
    <mergeCell ref="H7:H14"/>
    <mergeCell ref="I7:I14"/>
    <mergeCell ref="J7:J14"/>
    <mergeCell ref="C1:Y3"/>
    <mergeCell ref="A4:L4"/>
    <mergeCell ref="M4:R5"/>
    <mergeCell ref="S4:X5"/>
    <mergeCell ref="Y4:Y5"/>
    <mergeCell ref="A5:C5"/>
    <mergeCell ref="F5:G5"/>
    <mergeCell ref="H5:J5"/>
    <mergeCell ref="K5:K6"/>
    <mergeCell ref="P13:P14"/>
    <mergeCell ref="Q13:Q14"/>
    <mergeCell ref="P10:P12"/>
    <mergeCell ref="A7:A14"/>
    <mergeCell ref="AD5:AG5"/>
    <mergeCell ref="Z4:AG4"/>
    <mergeCell ref="D5:E5"/>
    <mergeCell ref="L5:L6"/>
    <mergeCell ref="Z5:AC5"/>
    <mergeCell ref="O7:O8"/>
    <mergeCell ref="O10:O12"/>
    <mergeCell ref="P7:P8"/>
    <mergeCell ref="O13:O14"/>
    <mergeCell ref="Q10:Q12"/>
    <mergeCell ref="Q7:Q8"/>
    <mergeCell ref="M13:M14"/>
    <mergeCell ref="N13:N14"/>
    <mergeCell ref="M10:M12"/>
    <mergeCell ref="N10:N12"/>
    <mergeCell ref="K7:K14"/>
    <mergeCell ref="L7:L14"/>
    <mergeCell ref="M7:M8"/>
    <mergeCell ref="N7:N8"/>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P53"/>
  <sheetViews>
    <sheetView topLeftCell="J11" zoomScaleNormal="100" workbookViewId="0">
      <selection activeCell="S13" sqref="S13"/>
    </sheetView>
  </sheetViews>
  <sheetFormatPr defaultColWidth="11.42578125" defaultRowHeight="12" x14ac:dyDescent="0.25"/>
  <cols>
    <col min="1" max="1" width="22.42578125" style="9" customWidth="1"/>
    <col min="2" max="2" width="26.7109375" style="9" customWidth="1"/>
    <col min="3" max="3" width="23.85546875" style="9" customWidth="1"/>
    <col min="4" max="4" width="33.42578125" style="9" customWidth="1"/>
    <col min="5" max="5" width="43.42578125" style="9" bestFit="1" customWidth="1"/>
    <col min="6" max="6" width="17.140625" style="9" customWidth="1"/>
    <col min="7" max="7" width="26.7109375" style="9" customWidth="1"/>
    <col min="8" max="8" width="16.7109375" style="9" customWidth="1"/>
    <col min="9" max="9" width="17.28515625" style="9" customWidth="1"/>
    <col min="10" max="10" width="16.85546875" style="9" customWidth="1"/>
    <col min="11" max="11" width="15.85546875" style="9" customWidth="1"/>
    <col min="12" max="12" width="27" style="9" customWidth="1"/>
    <col min="13" max="13" width="28.7109375" style="9" customWidth="1"/>
    <col min="14" max="14" width="34" style="9" customWidth="1"/>
    <col min="15" max="15" width="15.140625" style="9" customWidth="1"/>
    <col min="16" max="16" width="18.140625" style="9" customWidth="1"/>
    <col min="17" max="17" width="14.28515625" style="9" customWidth="1"/>
    <col min="18" max="18" width="15" style="9" customWidth="1"/>
    <col min="19" max="19" width="40.7109375" style="9" customWidth="1"/>
    <col min="20" max="20" width="42.7109375" style="9" customWidth="1"/>
    <col min="21" max="21" width="14.5703125" style="9" bestFit="1" customWidth="1"/>
    <col min="22" max="22" width="14.7109375" style="9" bestFit="1" customWidth="1"/>
    <col min="23" max="23" width="14.85546875" style="9" bestFit="1" customWidth="1"/>
    <col min="24" max="24" width="20.7109375" style="9" customWidth="1"/>
    <col min="25" max="25" width="24.28515625" style="9" customWidth="1"/>
    <col min="26" max="26" width="16" style="9" customWidth="1"/>
    <col min="27" max="27" width="21.85546875" style="9" customWidth="1"/>
    <col min="28" max="28" width="20.7109375" style="9" customWidth="1"/>
    <col min="29" max="29" width="49.7109375" style="9" customWidth="1"/>
    <col min="30" max="30" width="14.140625" style="9" customWidth="1"/>
    <col min="31" max="31" width="17.28515625" style="9" customWidth="1"/>
    <col min="32" max="32" width="15.7109375" style="9" customWidth="1"/>
    <col min="33" max="33" width="56.5703125" style="9" customWidth="1"/>
    <col min="34" max="16384" width="11.42578125" style="9"/>
  </cols>
  <sheetData>
    <row r="1" spans="1:68"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row>
    <row r="2" spans="1:68"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row>
    <row r="3" spans="1:68"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row>
    <row r="4" spans="1:68" s="14" customFormat="1" ht="15"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row>
    <row r="5" spans="1:68" s="14" customFormat="1" ht="15"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row>
    <row r="6" spans="1:68" s="14" customFormat="1" ht="30"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row>
    <row r="7" spans="1:68" s="5" customFormat="1" ht="144" x14ac:dyDescent="0.25">
      <c r="A7" s="258" t="s">
        <v>34</v>
      </c>
      <c r="B7" s="265" t="s">
        <v>35</v>
      </c>
      <c r="C7" s="258" t="s">
        <v>36</v>
      </c>
      <c r="D7" s="53" t="s">
        <v>52</v>
      </c>
      <c r="E7" s="53" t="s">
        <v>178</v>
      </c>
      <c r="F7" s="229" t="s">
        <v>55</v>
      </c>
      <c r="G7" s="226" t="s">
        <v>56</v>
      </c>
      <c r="H7" s="258" t="s">
        <v>101</v>
      </c>
      <c r="I7" s="265" t="s">
        <v>57</v>
      </c>
      <c r="J7" s="229" t="s">
        <v>229</v>
      </c>
      <c r="K7" s="265" t="s">
        <v>59</v>
      </c>
      <c r="L7" s="268" t="s">
        <v>59</v>
      </c>
      <c r="M7" s="229" t="s">
        <v>60</v>
      </c>
      <c r="N7" s="229" t="s">
        <v>61</v>
      </c>
      <c r="O7" s="270" t="s">
        <v>210</v>
      </c>
      <c r="P7" s="229" t="s">
        <v>42</v>
      </c>
      <c r="Q7" s="229">
        <v>0</v>
      </c>
      <c r="R7" s="229">
        <v>11</v>
      </c>
      <c r="S7" s="51" t="s">
        <v>62</v>
      </c>
      <c r="T7" s="11" t="s">
        <v>63</v>
      </c>
      <c r="V7" s="31" t="s">
        <v>46</v>
      </c>
      <c r="W7" s="31">
        <v>0</v>
      </c>
      <c r="X7" s="31">
        <v>7</v>
      </c>
      <c r="Y7" s="260" t="s">
        <v>64</v>
      </c>
      <c r="Z7" s="229">
        <v>9</v>
      </c>
      <c r="AA7" s="276">
        <v>11</v>
      </c>
      <c r="AB7" s="279">
        <v>0.94</v>
      </c>
      <c r="AC7" s="279" t="s">
        <v>261</v>
      </c>
      <c r="AD7" s="39">
        <v>7</v>
      </c>
      <c r="AE7" s="39">
        <v>7</v>
      </c>
      <c r="AF7" s="32">
        <v>1</v>
      </c>
      <c r="AG7" s="52" t="s">
        <v>263</v>
      </c>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row>
    <row r="8" spans="1:68" s="5" customFormat="1" ht="84" x14ac:dyDescent="0.25">
      <c r="A8" s="259"/>
      <c r="B8" s="266"/>
      <c r="C8" s="259"/>
      <c r="D8" s="229" t="s">
        <v>37</v>
      </c>
      <c r="E8" s="229" t="s">
        <v>175</v>
      </c>
      <c r="F8" s="230"/>
      <c r="G8" s="227"/>
      <c r="H8" s="259"/>
      <c r="I8" s="266"/>
      <c r="J8" s="230"/>
      <c r="K8" s="266"/>
      <c r="L8" s="269"/>
      <c r="M8" s="230"/>
      <c r="N8" s="230"/>
      <c r="O8" s="271"/>
      <c r="P8" s="230"/>
      <c r="Q8" s="230"/>
      <c r="R8" s="230"/>
      <c r="S8" s="118" t="s">
        <v>66</v>
      </c>
      <c r="T8" s="12" t="s">
        <v>63</v>
      </c>
      <c r="U8" s="6"/>
      <c r="V8" s="54" t="s">
        <v>46</v>
      </c>
      <c r="W8" s="54">
        <v>0</v>
      </c>
      <c r="X8" s="55">
        <v>1</v>
      </c>
      <c r="Y8" s="261"/>
      <c r="Z8" s="230"/>
      <c r="AA8" s="277"/>
      <c r="AB8" s="280"/>
      <c r="AC8" s="280"/>
      <c r="AD8" s="55">
        <v>0.96</v>
      </c>
      <c r="AE8" s="55">
        <v>1</v>
      </c>
      <c r="AF8" s="55">
        <v>0.96</v>
      </c>
      <c r="AG8" s="119" t="s">
        <v>262</v>
      </c>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row>
    <row r="9" spans="1:68" s="5" customFormat="1" ht="84" x14ac:dyDescent="0.25">
      <c r="A9" s="259"/>
      <c r="B9" s="266"/>
      <c r="C9" s="259"/>
      <c r="D9" s="231"/>
      <c r="E9" s="231"/>
      <c r="F9" s="231"/>
      <c r="G9" s="227"/>
      <c r="H9" s="259"/>
      <c r="I9" s="266"/>
      <c r="J9" s="230"/>
      <c r="K9" s="266"/>
      <c r="L9" s="269"/>
      <c r="M9" s="230"/>
      <c r="N9" s="230"/>
      <c r="O9" s="271"/>
      <c r="P9" s="230"/>
      <c r="Q9" s="230"/>
      <c r="R9" s="230"/>
      <c r="S9" s="121" t="s">
        <v>67</v>
      </c>
      <c r="T9" s="11" t="s">
        <v>63</v>
      </c>
      <c r="V9" s="121" t="s">
        <v>46</v>
      </c>
      <c r="W9" s="121">
        <v>0</v>
      </c>
      <c r="X9" s="157">
        <v>1</v>
      </c>
      <c r="Y9" s="261"/>
      <c r="Z9" s="230"/>
      <c r="AA9" s="277"/>
      <c r="AB9" s="280"/>
      <c r="AC9" s="280"/>
      <c r="AD9" s="32">
        <v>0.96</v>
      </c>
      <c r="AE9" s="32">
        <v>1</v>
      </c>
      <c r="AF9" s="32">
        <v>0.75</v>
      </c>
      <c r="AG9" s="52" t="s">
        <v>264</v>
      </c>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row>
    <row r="10" spans="1:68" s="5" customFormat="1" ht="84" x14ac:dyDescent="0.25">
      <c r="A10" s="259"/>
      <c r="B10" s="266"/>
      <c r="C10" s="259"/>
      <c r="D10" s="56" t="s">
        <v>50</v>
      </c>
      <c r="E10" s="56" t="s">
        <v>177</v>
      </c>
      <c r="F10" s="56" t="s">
        <v>181</v>
      </c>
      <c r="G10" s="56" t="s">
        <v>181</v>
      </c>
      <c r="H10" s="259"/>
      <c r="I10" s="266"/>
      <c r="J10" s="230"/>
      <c r="K10" s="266"/>
      <c r="L10" s="269"/>
      <c r="M10" s="231"/>
      <c r="N10" s="231"/>
      <c r="O10" s="272"/>
      <c r="P10" s="231"/>
      <c r="Q10" s="231"/>
      <c r="R10" s="231"/>
      <c r="S10" s="50" t="s">
        <v>65</v>
      </c>
      <c r="T10" s="12" t="s">
        <v>63</v>
      </c>
      <c r="U10" s="6"/>
      <c r="V10" s="30" t="s">
        <v>46</v>
      </c>
      <c r="W10" s="30">
        <v>0</v>
      </c>
      <c r="X10" s="34">
        <v>1</v>
      </c>
      <c r="Y10" s="261"/>
      <c r="Z10" s="231"/>
      <c r="AA10" s="278"/>
      <c r="AB10" s="281"/>
      <c r="AC10" s="281"/>
      <c r="AD10" s="55">
        <v>1</v>
      </c>
      <c r="AE10" s="55">
        <v>1</v>
      </c>
      <c r="AF10" s="55">
        <v>1</v>
      </c>
      <c r="AG10" s="119" t="s">
        <v>265</v>
      </c>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row>
    <row r="11" spans="1:68" s="6" customFormat="1" ht="107.25" customHeight="1" x14ac:dyDescent="0.25">
      <c r="A11" s="259"/>
      <c r="B11" s="266"/>
      <c r="C11" s="259"/>
      <c r="D11" s="33" t="s">
        <v>52</v>
      </c>
      <c r="E11" s="33" t="s">
        <v>178</v>
      </c>
      <c r="F11" s="53" t="s">
        <v>43</v>
      </c>
      <c r="G11" s="226" t="s">
        <v>39</v>
      </c>
      <c r="H11" s="259"/>
      <c r="I11" s="266"/>
      <c r="J11" s="230"/>
      <c r="K11" s="266"/>
      <c r="L11" s="269"/>
      <c r="M11" s="33" t="s">
        <v>68</v>
      </c>
      <c r="N11" s="33" t="s">
        <v>260</v>
      </c>
      <c r="O11" s="53" t="s">
        <v>210</v>
      </c>
      <c r="P11" s="33" t="s">
        <v>46</v>
      </c>
      <c r="Q11" s="33">
        <v>0</v>
      </c>
      <c r="R11" s="33">
        <v>1</v>
      </c>
      <c r="S11" s="128"/>
      <c r="T11" s="129" t="s">
        <v>259</v>
      </c>
      <c r="U11" s="130"/>
      <c r="V11" s="128"/>
      <c r="W11" s="128"/>
      <c r="X11" s="131"/>
      <c r="Y11" s="261"/>
      <c r="Z11" s="52">
        <v>0.75</v>
      </c>
      <c r="AA11" s="52">
        <v>1</v>
      </c>
      <c r="AB11" s="52">
        <v>0.75</v>
      </c>
      <c r="AC11" s="120" t="s">
        <v>255</v>
      </c>
      <c r="AD11" s="62"/>
      <c r="AE11" s="62"/>
      <c r="AF11" s="62"/>
      <c r="AG11" s="62"/>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row>
    <row r="12" spans="1:68" s="6" customFormat="1" ht="84" x14ac:dyDescent="0.25">
      <c r="A12" s="259"/>
      <c r="B12" s="266"/>
      <c r="C12" s="259"/>
      <c r="D12" s="226" t="s">
        <v>50</v>
      </c>
      <c r="E12" s="224" t="s">
        <v>177</v>
      </c>
      <c r="F12" s="224" t="s">
        <v>39</v>
      </c>
      <c r="G12" s="227"/>
      <c r="H12" s="259"/>
      <c r="I12" s="266"/>
      <c r="J12" s="230"/>
      <c r="K12" s="266"/>
      <c r="L12" s="269"/>
      <c r="M12" s="224" t="s">
        <v>69</v>
      </c>
      <c r="N12" s="224" t="s">
        <v>70</v>
      </c>
      <c r="O12" s="224" t="s">
        <v>210</v>
      </c>
      <c r="P12" s="224" t="s">
        <v>42</v>
      </c>
      <c r="Q12" s="224">
        <v>0</v>
      </c>
      <c r="R12" s="224">
        <v>3</v>
      </c>
      <c r="S12" s="50" t="s">
        <v>71</v>
      </c>
      <c r="T12" s="12" t="s">
        <v>63</v>
      </c>
      <c r="V12" s="54" t="s">
        <v>46</v>
      </c>
      <c r="W12" s="54">
        <v>0</v>
      </c>
      <c r="X12" s="55">
        <v>1</v>
      </c>
      <c r="Y12" s="261"/>
      <c r="Z12" s="262">
        <v>0.84</v>
      </c>
      <c r="AA12" s="262">
        <v>1</v>
      </c>
      <c r="AB12" s="262">
        <v>0.84</v>
      </c>
      <c r="AC12" s="273" t="s">
        <v>257</v>
      </c>
      <c r="AD12" s="55">
        <v>1</v>
      </c>
      <c r="AE12" s="55">
        <v>1</v>
      </c>
      <c r="AF12" s="55">
        <v>1</v>
      </c>
      <c r="AG12" s="55" t="s">
        <v>266</v>
      </c>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row>
    <row r="13" spans="1:68" s="6" customFormat="1" ht="168" x14ac:dyDescent="0.25">
      <c r="A13" s="259"/>
      <c r="B13" s="266"/>
      <c r="C13" s="259"/>
      <c r="D13" s="227"/>
      <c r="E13" s="224"/>
      <c r="F13" s="224"/>
      <c r="G13" s="227"/>
      <c r="H13" s="259"/>
      <c r="I13" s="266"/>
      <c r="J13" s="230"/>
      <c r="K13" s="266"/>
      <c r="L13" s="269"/>
      <c r="M13" s="224"/>
      <c r="N13" s="224"/>
      <c r="O13" s="224"/>
      <c r="P13" s="224"/>
      <c r="Q13" s="224"/>
      <c r="R13" s="224"/>
      <c r="S13" s="51" t="s">
        <v>72</v>
      </c>
      <c r="T13" s="11" t="s">
        <v>63</v>
      </c>
      <c r="U13" s="5"/>
      <c r="V13" s="51" t="s">
        <v>46</v>
      </c>
      <c r="W13" s="51">
        <v>0</v>
      </c>
      <c r="X13" s="52">
        <v>1</v>
      </c>
      <c r="Y13" s="261"/>
      <c r="Z13" s="263"/>
      <c r="AA13" s="263"/>
      <c r="AB13" s="263"/>
      <c r="AC13" s="274"/>
      <c r="AD13" s="52">
        <v>0.77</v>
      </c>
      <c r="AE13" s="52">
        <v>1</v>
      </c>
      <c r="AF13" s="52">
        <v>0.77</v>
      </c>
      <c r="AG13" s="52" t="s">
        <v>267</v>
      </c>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row>
    <row r="14" spans="1:68" s="5" customFormat="1" ht="179.25" customHeight="1" x14ac:dyDescent="0.25">
      <c r="A14" s="259"/>
      <c r="B14" s="266"/>
      <c r="C14" s="259"/>
      <c r="D14" s="227"/>
      <c r="E14" s="224"/>
      <c r="F14" s="224"/>
      <c r="G14" s="228"/>
      <c r="H14" s="259"/>
      <c r="I14" s="266"/>
      <c r="J14" s="230"/>
      <c r="K14" s="266"/>
      <c r="L14" s="269"/>
      <c r="M14" s="224"/>
      <c r="N14" s="224"/>
      <c r="O14" s="224"/>
      <c r="P14" s="224"/>
      <c r="Q14" s="224"/>
      <c r="R14" s="224"/>
      <c r="S14" s="50" t="s">
        <v>73</v>
      </c>
      <c r="T14" s="12" t="s">
        <v>63</v>
      </c>
      <c r="U14" s="6"/>
      <c r="V14" s="54" t="s">
        <v>46</v>
      </c>
      <c r="W14" s="54">
        <v>0</v>
      </c>
      <c r="X14" s="55">
        <v>1</v>
      </c>
      <c r="Y14" s="261"/>
      <c r="Z14" s="264"/>
      <c r="AA14" s="264"/>
      <c r="AB14" s="264"/>
      <c r="AC14" s="275"/>
      <c r="AD14" s="55">
        <v>0.75</v>
      </c>
      <c r="AE14" s="55">
        <v>1</v>
      </c>
      <c r="AF14" s="55">
        <v>0.75</v>
      </c>
      <c r="AG14" s="119" t="s">
        <v>268</v>
      </c>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row>
    <row r="15" spans="1:68" ht="180" x14ac:dyDescent="0.25">
      <c r="A15" s="259"/>
      <c r="B15" s="266"/>
      <c r="C15" s="259"/>
      <c r="D15" s="31" t="s">
        <v>52</v>
      </c>
      <c r="E15" s="31" t="s">
        <v>176</v>
      </c>
      <c r="F15" s="51" t="s">
        <v>38</v>
      </c>
      <c r="G15" s="51" t="s">
        <v>51</v>
      </c>
      <c r="H15" s="259"/>
      <c r="I15" s="266"/>
      <c r="J15" s="230"/>
      <c r="K15" s="266"/>
      <c r="L15" s="269"/>
      <c r="M15" s="31" t="s">
        <v>74</v>
      </c>
      <c r="N15" s="31" t="s">
        <v>63</v>
      </c>
      <c r="O15" s="51" t="s">
        <v>210</v>
      </c>
      <c r="P15" s="31" t="s">
        <v>46</v>
      </c>
      <c r="Q15" s="31">
        <v>0</v>
      </c>
      <c r="R15" s="52">
        <v>1</v>
      </c>
      <c r="S15" s="48"/>
      <c r="T15" s="48"/>
      <c r="U15" s="49"/>
      <c r="V15" s="62"/>
      <c r="W15" s="62"/>
      <c r="X15" s="61"/>
      <c r="Y15" s="261"/>
      <c r="Z15" s="125">
        <v>0.82799999999999996</v>
      </c>
      <c r="AA15" s="32">
        <v>1</v>
      </c>
      <c r="AB15" s="125">
        <v>0.82799999999999996</v>
      </c>
      <c r="AC15" s="120" t="s">
        <v>258</v>
      </c>
      <c r="AD15" s="75"/>
      <c r="AE15" s="75"/>
      <c r="AF15" s="75"/>
      <c r="AG15" s="75"/>
    </row>
    <row r="16" spans="1:68" ht="84" x14ac:dyDescent="0.25">
      <c r="A16" s="259"/>
      <c r="B16" s="266"/>
      <c r="C16" s="259"/>
      <c r="D16" s="29" t="s">
        <v>52</v>
      </c>
      <c r="E16" s="29" t="s">
        <v>176</v>
      </c>
      <c r="F16" s="50" t="s">
        <v>55</v>
      </c>
      <c r="G16" s="50" t="s">
        <v>56</v>
      </c>
      <c r="H16" s="259"/>
      <c r="I16" s="266"/>
      <c r="J16" s="231"/>
      <c r="K16" s="266"/>
      <c r="L16" s="269"/>
      <c r="M16" s="29" t="s">
        <v>75</v>
      </c>
      <c r="N16" s="29" t="s">
        <v>63</v>
      </c>
      <c r="O16" s="50" t="s">
        <v>210</v>
      </c>
      <c r="P16" s="29" t="s">
        <v>46</v>
      </c>
      <c r="Q16" s="29">
        <v>0</v>
      </c>
      <c r="R16" s="53">
        <v>1</v>
      </c>
      <c r="S16" s="48"/>
      <c r="T16" s="48"/>
      <c r="U16" s="49"/>
      <c r="V16" s="60"/>
      <c r="W16" s="60"/>
      <c r="X16" s="63"/>
      <c r="Y16" s="261"/>
      <c r="Z16" s="55">
        <v>1</v>
      </c>
      <c r="AA16" s="55">
        <v>1</v>
      </c>
      <c r="AB16" s="119">
        <v>1</v>
      </c>
      <c r="AC16" s="119" t="s">
        <v>269</v>
      </c>
      <c r="AD16" s="83"/>
      <c r="AE16" s="83"/>
      <c r="AF16" s="83"/>
      <c r="AG16" s="83"/>
    </row>
    <row r="17" spans="1:68" s="4" customFormat="1" ht="60" customHeight="1" x14ac:dyDescent="0.25">
      <c r="A17" s="259"/>
      <c r="B17" s="266"/>
      <c r="C17" s="259"/>
      <c r="D17" s="111" t="s">
        <v>50</v>
      </c>
      <c r="E17" s="111" t="s">
        <v>177</v>
      </c>
      <c r="F17" s="111" t="s">
        <v>181</v>
      </c>
      <c r="G17" s="111" t="s">
        <v>181</v>
      </c>
      <c r="H17" s="259"/>
      <c r="I17" s="266"/>
      <c r="J17" s="110" t="s">
        <v>181</v>
      </c>
      <c r="K17" s="266"/>
      <c r="L17" s="269"/>
      <c r="M17" s="102" t="s">
        <v>179</v>
      </c>
      <c r="N17" s="51" t="s">
        <v>183</v>
      </c>
      <c r="O17" s="51" t="s">
        <v>184</v>
      </c>
      <c r="P17" s="51" t="s">
        <v>46</v>
      </c>
      <c r="Q17" s="51"/>
      <c r="R17" s="52">
        <v>1</v>
      </c>
      <c r="S17" s="69"/>
      <c r="T17" s="69"/>
      <c r="U17" s="70"/>
      <c r="V17" s="62"/>
      <c r="W17" s="62"/>
      <c r="X17" s="61"/>
      <c r="Y17" s="261"/>
      <c r="Z17" s="126">
        <v>0</v>
      </c>
      <c r="AA17" s="126">
        <v>1</v>
      </c>
      <c r="AB17" s="126">
        <v>0</v>
      </c>
      <c r="AC17" s="121" t="s">
        <v>370</v>
      </c>
      <c r="AD17" s="74"/>
      <c r="AE17" s="75"/>
      <c r="AF17" s="75"/>
      <c r="AG17" s="75"/>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row>
    <row r="18" spans="1:68" s="4" customFormat="1" ht="72.75" customHeight="1" thickBot="1" x14ac:dyDescent="0.3">
      <c r="A18" s="259"/>
      <c r="B18" s="266"/>
      <c r="C18" s="259"/>
      <c r="D18" s="50" t="s">
        <v>81</v>
      </c>
      <c r="E18" s="50" t="s">
        <v>182</v>
      </c>
      <c r="F18" s="50" t="s">
        <v>55</v>
      </c>
      <c r="G18" s="50" t="s">
        <v>56</v>
      </c>
      <c r="H18" s="259"/>
      <c r="I18" s="266"/>
      <c r="J18" s="97" t="s">
        <v>58</v>
      </c>
      <c r="K18" s="266"/>
      <c r="L18" s="269"/>
      <c r="M18" s="103" t="s">
        <v>180</v>
      </c>
      <c r="N18" s="103" t="s">
        <v>186</v>
      </c>
      <c r="O18" s="103" t="s">
        <v>185</v>
      </c>
      <c r="P18" s="103" t="s">
        <v>46</v>
      </c>
      <c r="Q18" s="103"/>
      <c r="R18" s="122">
        <v>1</v>
      </c>
      <c r="S18" s="69"/>
      <c r="T18" s="69"/>
      <c r="U18" s="70"/>
      <c r="V18" s="60"/>
      <c r="W18" s="60"/>
      <c r="X18" s="63"/>
      <c r="Y18" s="261"/>
      <c r="Z18" s="137">
        <v>0.75</v>
      </c>
      <c r="AA18" s="127">
        <v>1</v>
      </c>
      <c r="AB18" s="127">
        <v>0.75</v>
      </c>
      <c r="AC18" s="119" t="s">
        <v>270</v>
      </c>
      <c r="AD18" s="74"/>
      <c r="AE18" s="75"/>
      <c r="AF18" s="75"/>
      <c r="AG18" s="83"/>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row>
    <row r="19" spans="1:68" s="4" customFormat="1" ht="42.75" thickBot="1" x14ac:dyDescent="0.3">
      <c r="AA19" s="124" t="s">
        <v>256</v>
      </c>
      <c r="AB19" s="123">
        <f>AVERAGE(AB7:AB18)</f>
        <v>0.72971428571428565</v>
      </c>
      <c r="AE19" s="124" t="s">
        <v>256</v>
      </c>
      <c r="AF19" s="123">
        <f>AVERAGE(AF7:AF14)</f>
        <v>0.89</v>
      </c>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row>
    <row r="20" spans="1:68" s="4" customFormat="1" x14ac:dyDescent="0.25">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row>
    <row r="21" spans="1:68" s="4" customFormat="1" x14ac:dyDescent="0.25">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row>
    <row r="22" spans="1:68" s="4" customFormat="1" x14ac:dyDescent="0.25">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row>
    <row r="23" spans="1:68" s="4" customFormat="1" x14ac:dyDescent="0.25">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spans="1:68" s="4" customFormat="1" x14ac:dyDescent="0.25">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row>
    <row r="25" spans="1:68" s="4" customFormat="1" x14ac:dyDescent="0.25">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spans="1:68" s="4" customFormat="1" x14ac:dyDescent="0.25">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row>
    <row r="27" spans="1:68" s="4" customFormat="1" x14ac:dyDescent="0.25">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spans="1:68" s="4" customFormat="1" x14ac:dyDescent="0.25">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row>
    <row r="29" spans="1:68" s="4" customFormat="1" x14ac:dyDescent="0.25">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spans="1:68" s="4" customFormat="1" x14ac:dyDescent="0.25">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1:68" s="4" customFormat="1" x14ac:dyDescent="0.25">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1:68" s="4" customFormat="1" x14ac:dyDescent="0.25">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spans="34:68" s="4" customFormat="1" x14ac:dyDescent="0.25">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spans="34:68" s="4" customFormat="1" x14ac:dyDescent="0.25">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row>
    <row r="35" spans="34:68" s="4" customFormat="1" x14ac:dyDescent="0.25">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row>
    <row r="36" spans="34:68" s="4" customFormat="1" x14ac:dyDescent="0.25">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row>
    <row r="37" spans="34:68" s="4" customFormat="1" x14ac:dyDescent="0.25">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spans="34:68" s="4" customFormat="1" x14ac:dyDescent="0.25">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row>
    <row r="39" spans="34:68" s="4" customFormat="1" x14ac:dyDescent="0.25">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34:68" s="4" customFormat="1" x14ac:dyDescent="0.25">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34:68" s="4" customFormat="1" x14ac:dyDescent="0.25">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row>
    <row r="42" spans="34:68" s="4" customFormat="1" x14ac:dyDescent="0.25">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row>
    <row r="43" spans="34:68" s="4" customFormat="1" x14ac:dyDescent="0.25">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row>
    <row r="44" spans="34:68" s="4" customFormat="1" x14ac:dyDescent="0.25">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row>
    <row r="45" spans="34:68" s="4" customFormat="1" x14ac:dyDescent="0.25">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row>
    <row r="46" spans="34:68" s="4" customFormat="1" x14ac:dyDescent="0.25">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row>
    <row r="47" spans="34:68" s="4" customFormat="1" x14ac:dyDescent="0.25">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row>
    <row r="48" spans="34:68" s="4" customFormat="1" x14ac:dyDescent="0.25">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row>
    <row r="49" spans="34:68" s="4" customFormat="1" x14ac:dyDescent="0.25">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row>
    <row r="50" spans="34:68" s="4" customFormat="1" x14ac:dyDescent="0.25">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row>
    <row r="51" spans="34:68" s="4" customFormat="1" x14ac:dyDescent="0.25">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row>
    <row r="52" spans="34:68" s="4" customFormat="1" x14ac:dyDescent="0.25">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row>
    <row r="53" spans="34:68" s="4" customFormat="1" x14ac:dyDescent="0.25">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row>
  </sheetData>
  <mergeCells count="54">
    <mergeCell ref="AC12:AC14"/>
    <mergeCell ref="Q7:Q10"/>
    <mergeCell ref="Z7:Z10"/>
    <mergeCell ref="AA7:AA10"/>
    <mergeCell ref="AB7:AB10"/>
    <mergeCell ref="AC7:AC10"/>
    <mergeCell ref="AB12:AB14"/>
    <mergeCell ref="R7:R10"/>
    <mergeCell ref="Y4:Y5"/>
    <mergeCell ref="D12:D14"/>
    <mergeCell ref="E12:E14"/>
    <mergeCell ref="F12:F14"/>
    <mergeCell ref="H7:H18"/>
    <mergeCell ref="G11:G14"/>
    <mergeCell ref="G7:G9"/>
    <mergeCell ref="J7:J16"/>
    <mergeCell ref="R12:R14"/>
    <mergeCell ref="O12:O14"/>
    <mergeCell ref="M7:M10"/>
    <mergeCell ref="N7:N10"/>
    <mergeCell ref="O7:O10"/>
    <mergeCell ref="P7:P10"/>
    <mergeCell ref="AE1:AF1"/>
    <mergeCell ref="AE2:AF2"/>
    <mergeCell ref="AE3:AF3"/>
    <mergeCell ref="D8:D9"/>
    <mergeCell ref="E8:E9"/>
    <mergeCell ref="F7:F9"/>
    <mergeCell ref="C1:Y3"/>
    <mergeCell ref="A4:L4"/>
    <mergeCell ref="M4:R5"/>
    <mergeCell ref="A5:C5"/>
    <mergeCell ref="K5:K6"/>
    <mergeCell ref="A7:A18"/>
    <mergeCell ref="B7:B18"/>
    <mergeCell ref="L7:L18"/>
    <mergeCell ref="K7:K18"/>
    <mergeCell ref="Q12:Q14"/>
    <mergeCell ref="C7:C18"/>
    <mergeCell ref="Y7:Y18"/>
    <mergeCell ref="Z4:AG4"/>
    <mergeCell ref="Z5:AC5"/>
    <mergeCell ref="AD5:AG5"/>
    <mergeCell ref="D5:E5"/>
    <mergeCell ref="F5:G5"/>
    <mergeCell ref="H5:J5"/>
    <mergeCell ref="L5:L6"/>
    <mergeCell ref="M12:M14"/>
    <mergeCell ref="N12:N14"/>
    <mergeCell ref="P12:P14"/>
    <mergeCell ref="Z12:Z14"/>
    <mergeCell ref="AA12:AA14"/>
    <mergeCell ref="I7:I18"/>
    <mergeCell ref="S4:X5"/>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G15"/>
  <sheetViews>
    <sheetView topLeftCell="L7" zoomScaleNormal="100" workbookViewId="0">
      <selection activeCell="L7" sqref="L7:L12"/>
    </sheetView>
  </sheetViews>
  <sheetFormatPr defaultColWidth="11.42578125" defaultRowHeight="15" x14ac:dyDescent="0.25"/>
  <cols>
    <col min="1" max="1" width="21.140625" style="25" customWidth="1"/>
    <col min="2" max="2" width="17.85546875" style="25" customWidth="1"/>
    <col min="3" max="3" width="24.140625" style="25" customWidth="1"/>
    <col min="4" max="4" width="26.42578125" style="25" customWidth="1"/>
    <col min="5" max="5" width="18.140625" style="25" customWidth="1"/>
    <col min="6" max="6" width="20.5703125" style="25" customWidth="1"/>
    <col min="7" max="7" width="14" style="25" customWidth="1"/>
    <col min="8" max="8" width="16.5703125" style="25" customWidth="1"/>
    <col min="9" max="9" width="15.140625" style="25" customWidth="1"/>
    <col min="10" max="10" width="15.85546875" style="25" customWidth="1"/>
    <col min="11" max="11" width="16.42578125" style="25" customWidth="1"/>
    <col min="12" max="12" width="21.85546875" style="25" customWidth="1"/>
    <col min="13" max="13" width="23" style="25" customWidth="1"/>
    <col min="14" max="14" width="18.5703125" style="25" customWidth="1"/>
    <col min="15" max="15" width="13.5703125" style="25" customWidth="1"/>
    <col min="16" max="16" width="11.42578125" style="25"/>
    <col min="17" max="17" width="20.28515625" style="25" customWidth="1"/>
    <col min="18" max="18" width="20.140625" style="25" customWidth="1"/>
    <col min="19" max="19" width="19.5703125" style="25" customWidth="1"/>
    <col min="20" max="20" width="20.28515625" style="25" customWidth="1"/>
    <col min="21" max="21" width="11.5703125" style="25" customWidth="1"/>
    <col min="22" max="22" width="14.5703125" style="26" bestFit="1" customWidth="1"/>
    <col min="23" max="23" width="16.7109375" style="26" customWidth="1"/>
    <col min="24" max="24" width="16.7109375" style="25" customWidth="1"/>
    <col min="25" max="25" width="16.28515625" style="25" customWidth="1"/>
    <col min="26" max="26" width="11.42578125" style="25"/>
    <col min="27" max="27" width="16" style="25" customWidth="1"/>
    <col min="28" max="28" width="40.5703125" style="25" customWidth="1"/>
    <col min="29" max="29" width="55.7109375" style="25" customWidth="1"/>
    <col min="30" max="30" width="11.42578125" style="25"/>
    <col min="31" max="31" width="17.85546875" style="25" customWidth="1"/>
    <col min="32" max="32" width="32.85546875" style="25" customWidth="1"/>
    <col min="33" max="33" width="18.140625" style="25" bestFit="1" customWidth="1"/>
    <col min="34" max="16384" width="11.42578125" style="25"/>
  </cols>
  <sheetData>
    <row r="1" spans="1:33"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row>
    <row r="2" spans="1:33"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row>
    <row r="3" spans="1:33"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row>
    <row r="4" spans="1:33"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row>
    <row r="5" spans="1:33"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row>
    <row r="6" spans="1:33"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row>
    <row r="7" spans="1:33" s="27" customFormat="1" ht="78" customHeight="1" x14ac:dyDescent="0.25">
      <c r="A7" s="251" t="s">
        <v>34</v>
      </c>
      <c r="B7" s="253" t="s">
        <v>35</v>
      </c>
      <c r="C7" s="251" t="s">
        <v>36</v>
      </c>
      <c r="D7" s="253" t="s">
        <v>81</v>
      </c>
      <c r="E7" s="251" t="s">
        <v>182</v>
      </c>
      <c r="F7" s="253" t="s">
        <v>38</v>
      </c>
      <c r="G7" s="251" t="s">
        <v>132</v>
      </c>
      <c r="H7" s="253" t="s">
        <v>101</v>
      </c>
      <c r="I7" s="253" t="s">
        <v>57</v>
      </c>
      <c r="J7" s="251" t="s">
        <v>233</v>
      </c>
      <c r="K7" s="251" t="s">
        <v>187</v>
      </c>
      <c r="L7" s="286" t="s">
        <v>234</v>
      </c>
      <c r="M7" s="102" t="s">
        <v>133</v>
      </c>
      <c r="N7" s="102" t="s">
        <v>134</v>
      </c>
      <c r="O7" s="102" t="s">
        <v>210</v>
      </c>
      <c r="P7" s="102" t="s">
        <v>42</v>
      </c>
      <c r="Q7" s="102"/>
      <c r="R7" s="112">
        <v>1</v>
      </c>
      <c r="S7" s="114"/>
      <c r="T7" s="114"/>
      <c r="U7" s="114"/>
      <c r="V7" s="114"/>
      <c r="W7" s="114"/>
      <c r="X7" s="114"/>
      <c r="Y7" s="294" t="s">
        <v>237</v>
      </c>
      <c r="Z7" s="112">
        <v>0.95</v>
      </c>
      <c r="AA7" s="112">
        <v>1</v>
      </c>
      <c r="AB7" s="145">
        <f>+Z7/AA7</f>
        <v>0.95</v>
      </c>
      <c r="AC7" s="102" t="s">
        <v>302</v>
      </c>
      <c r="AD7" s="114"/>
      <c r="AE7" s="114"/>
      <c r="AF7" s="114"/>
      <c r="AG7" s="115"/>
    </row>
    <row r="8" spans="1:33" s="27" customFormat="1" ht="48" x14ac:dyDescent="0.25">
      <c r="A8" s="282"/>
      <c r="B8" s="283"/>
      <c r="C8" s="282"/>
      <c r="D8" s="283"/>
      <c r="E8" s="282"/>
      <c r="F8" s="283"/>
      <c r="G8" s="282"/>
      <c r="H8" s="283"/>
      <c r="I8" s="283"/>
      <c r="J8" s="282"/>
      <c r="K8" s="282"/>
      <c r="L8" s="287"/>
      <c r="M8" s="103" t="s">
        <v>135</v>
      </c>
      <c r="N8" s="103" t="s">
        <v>136</v>
      </c>
      <c r="O8" s="103" t="s">
        <v>184</v>
      </c>
      <c r="P8" s="103" t="s">
        <v>46</v>
      </c>
      <c r="Q8" s="103"/>
      <c r="R8" s="113">
        <v>1</v>
      </c>
      <c r="S8" s="114"/>
      <c r="T8" s="114"/>
      <c r="U8" s="114"/>
      <c r="V8" s="114"/>
      <c r="W8" s="114"/>
      <c r="X8" s="114"/>
      <c r="Y8" s="295"/>
      <c r="Z8" s="113">
        <v>0.9</v>
      </c>
      <c r="AA8" s="113">
        <v>1</v>
      </c>
      <c r="AB8" s="122">
        <f>+Z8/AA8</f>
        <v>0.9</v>
      </c>
      <c r="AC8" s="103" t="s">
        <v>303</v>
      </c>
      <c r="AD8" s="114"/>
      <c r="AE8" s="114"/>
      <c r="AF8" s="114"/>
      <c r="AG8" s="115"/>
    </row>
    <row r="9" spans="1:33" s="27" customFormat="1" ht="48" customHeight="1" x14ac:dyDescent="0.25">
      <c r="A9" s="282"/>
      <c r="B9" s="283"/>
      <c r="C9" s="282"/>
      <c r="D9" s="283"/>
      <c r="E9" s="282"/>
      <c r="F9" s="283"/>
      <c r="G9" s="282"/>
      <c r="H9" s="283"/>
      <c r="I9" s="283"/>
      <c r="J9" s="282"/>
      <c r="K9" s="282"/>
      <c r="L9" s="287"/>
      <c r="M9" s="292" t="s">
        <v>214</v>
      </c>
      <c r="N9" s="292" t="s">
        <v>213</v>
      </c>
      <c r="O9" s="292" t="s">
        <v>215</v>
      </c>
      <c r="P9" s="292" t="s">
        <v>46</v>
      </c>
      <c r="Q9" s="292" t="s">
        <v>137</v>
      </c>
      <c r="R9" s="284">
        <v>0.8</v>
      </c>
      <c r="S9" s="102" t="s">
        <v>138</v>
      </c>
      <c r="T9" s="102" t="s">
        <v>139</v>
      </c>
      <c r="U9" s="102"/>
      <c r="V9" s="102" t="s">
        <v>42</v>
      </c>
      <c r="W9" s="102"/>
      <c r="X9" s="102">
        <v>3</v>
      </c>
      <c r="Y9" s="295"/>
      <c r="Z9" s="289">
        <v>0.83199999999999996</v>
      </c>
      <c r="AA9" s="291">
        <v>0.8</v>
      </c>
      <c r="AB9" s="292"/>
      <c r="AC9" s="293" t="s">
        <v>304</v>
      </c>
      <c r="AD9" s="102">
        <v>3</v>
      </c>
      <c r="AE9" s="102">
        <v>3</v>
      </c>
      <c r="AF9" s="112">
        <v>1</v>
      </c>
      <c r="AG9" s="102" t="s">
        <v>307</v>
      </c>
    </row>
    <row r="10" spans="1:33" s="27" customFormat="1" ht="87.75" customHeight="1" x14ac:dyDescent="0.25">
      <c r="A10" s="282"/>
      <c r="B10" s="283"/>
      <c r="C10" s="282"/>
      <c r="D10" s="283"/>
      <c r="E10" s="282"/>
      <c r="F10" s="283"/>
      <c r="G10" s="282"/>
      <c r="H10" s="283"/>
      <c r="I10" s="283"/>
      <c r="J10" s="282"/>
      <c r="K10" s="282"/>
      <c r="L10" s="287"/>
      <c r="M10" s="290"/>
      <c r="N10" s="290"/>
      <c r="O10" s="290"/>
      <c r="P10" s="290"/>
      <c r="Q10" s="290"/>
      <c r="R10" s="285"/>
      <c r="S10" s="93" t="s">
        <v>216</v>
      </c>
      <c r="T10" s="102" t="s">
        <v>140</v>
      </c>
      <c r="U10" s="102" t="s">
        <v>184</v>
      </c>
      <c r="V10" s="102" t="s">
        <v>46</v>
      </c>
      <c r="W10" s="102"/>
      <c r="X10" s="102">
        <v>1</v>
      </c>
      <c r="Y10" s="295"/>
      <c r="Z10" s="290"/>
      <c r="AA10" s="290"/>
      <c r="AB10" s="290"/>
      <c r="AC10" s="293"/>
      <c r="AD10" s="112">
        <v>0.75</v>
      </c>
      <c r="AE10" s="112">
        <v>1</v>
      </c>
      <c r="AF10" s="145">
        <f>+AD10/AE10</f>
        <v>0.75</v>
      </c>
      <c r="AG10" s="138" t="s">
        <v>308</v>
      </c>
    </row>
    <row r="11" spans="1:33" s="27" customFormat="1" ht="84" x14ac:dyDescent="0.25">
      <c r="A11" s="282"/>
      <c r="B11" s="283"/>
      <c r="C11" s="282"/>
      <c r="D11" s="283"/>
      <c r="E11" s="282"/>
      <c r="F11" s="283"/>
      <c r="G11" s="282"/>
      <c r="H11" s="283"/>
      <c r="I11" s="283"/>
      <c r="J11" s="282"/>
      <c r="K11" s="282"/>
      <c r="L11" s="287"/>
      <c r="M11" s="103" t="s">
        <v>217</v>
      </c>
      <c r="N11" s="103" t="s">
        <v>236</v>
      </c>
      <c r="O11" s="103" t="s">
        <v>215</v>
      </c>
      <c r="P11" s="103" t="s">
        <v>46</v>
      </c>
      <c r="Q11" s="103" t="s">
        <v>301</v>
      </c>
      <c r="R11" s="113">
        <v>1</v>
      </c>
      <c r="S11" s="114"/>
      <c r="T11" s="114"/>
      <c r="U11" s="114"/>
      <c r="V11" s="114"/>
      <c r="W11" s="114"/>
      <c r="X11" s="114"/>
      <c r="Y11" s="295"/>
      <c r="Z11" s="146">
        <f>605/671</f>
        <v>0.90163934426229508</v>
      </c>
      <c r="AA11" s="113">
        <v>1</v>
      </c>
      <c r="AB11" s="146">
        <f>+Z11/AA11</f>
        <v>0.90163934426229508</v>
      </c>
      <c r="AC11" s="103" t="s">
        <v>305</v>
      </c>
      <c r="AD11" s="114"/>
      <c r="AE11" s="114"/>
      <c r="AF11" s="114"/>
      <c r="AG11" s="115"/>
    </row>
    <row r="12" spans="1:33" ht="144" x14ac:dyDescent="0.25">
      <c r="A12" s="282"/>
      <c r="B12" s="283"/>
      <c r="C12" s="282"/>
      <c r="D12" s="283"/>
      <c r="E12" s="282"/>
      <c r="F12" s="283"/>
      <c r="G12" s="282"/>
      <c r="H12" s="283"/>
      <c r="I12" s="283"/>
      <c r="J12" s="282"/>
      <c r="K12" s="282"/>
      <c r="L12" s="287"/>
      <c r="M12" s="139" t="s">
        <v>298</v>
      </c>
      <c r="N12" s="139" t="s">
        <v>299</v>
      </c>
      <c r="O12" s="139" t="s">
        <v>184</v>
      </c>
      <c r="P12" s="139" t="s">
        <v>46</v>
      </c>
      <c r="Q12" s="139" t="s">
        <v>300</v>
      </c>
      <c r="R12" s="144">
        <v>1</v>
      </c>
      <c r="S12" s="114"/>
      <c r="T12" s="114"/>
      <c r="U12" s="114"/>
      <c r="V12" s="114"/>
      <c r="W12" s="114"/>
      <c r="X12" s="114"/>
      <c r="Y12" s="295"/>
      <c r="Z12" s="112">
        <v>0.99</v>
      </c>
      <c r="AA12" s="112">
        <v>1</v>
      </c>
      <c r="AB12" s="145">
        <f>+Z12/AA12</f>
        <v>0.99</v>
      </c>
      <c r="AC12" s="102" t="s">
        <v>306</v>
      </c>
      <c r="AD12" s="115"/>
      <c r="AE12" s="115"/>
      <c r="AF12" s="115"/>
      <c r="AG12" s="115"/>
    </row>
    <row r="13" spans="1:33" ht="132" x14ac:dyDescent="0.25">
      <c r="A13" s="282"/>
      <c r="B13" s="283"/>
      <c r="C13" s="282"/>
      <c r="D13" s="283"/>
      <c r="E13" s="282"/>
      <c r="F13" s="283"/>
      <c r="G13" s="282"/>
      <c r="H13" s="283"/>
      <c r="I13" s="283"/>
      <c r="J13" s="282"/>
      <c r="K13" s="282"/>
      <c r="L13" s="288" t="s">
        <v>235</v>
      </c>
      <c r="M13" s="103" t="s">
        <v>230</v>
      </c>
      <c r="N13" s="103" t="s">
        <v>53</v>
      </c>
      <c r="O13" s="103" t="s">
        <v>210</v>
      </c>
      <c r="P13" s="103" t="s">
        <v>46</v>
      </c>
      <c r="Q13" s="103"/>
      <c r="R13" s="113">
        <v>0.8</v>
      </c>
      <c r="S13" s="114"/>
      <c r="T13" s="114"/>
      <c r="U13" s="114"/>
      <c r="V13" s="114"/>
      <c r="W13" s="114"/>
      <c r="X13" s="114"/>
      <c r="Y13" s="295"/>
      <c r="Z13" s="146">
        <v>0.99399999999999999</v>
      </c>
      <c r="AA13" s="113">
        <v>0.95</v>
      </c>
      <c r="AB13" s="146">
        <f t="shared" ref="AB13:AB14" si="0">Z13/AA13</f>
        <v>1.0463157894736843</v>
      </c>
      <c r="AC13" s="103" t="s">
        <v>309</v>
      </c>
      <c r="AD13" s="116"/>
      <c r="AE13" s="116"/>
      <c r="AF13" s="116"/>
      <c r="AG13" s="116"/>
    </row>
    <row r="14" spans="1:33" ht="120.75" thickBot="1" x14ac:dyDescent="0.3">
      <c r="A14" s="282"/>
      <c r="B14" s="283"/>
      <c r="C14" s="282"/>
      <c r="D14" s="283"/>
      <c r="E14" s="98" t="s">
        <v>232</v>
      </c>
      <c r="F14" s="283"/>
      <c r="G14" s="282"/>
      <c r="H14" s="283"/>
      <c r="I14" s="283"/>
      <c r="J14" s="282"/>
      <c r="K14" s="282"/>
      <c r="L14" s="288"/>
      <c r="M14" s="102" t="s">
        <v>231</v>
      </c>
      <c r="N14" s="102" t="s">
        <v>54</v>
      </c>
      <c r="O14" s="102" t="s">
        <v>210</v>
      </c>
      <c r="P14" s="102" t="s">
        <v>46</v>
      </c>
      <c r="Q14" s="102"/>
      <c r="R14" s="112">
        <v>0.8</v>
      </c>
      <c r="S14" s="114"/>
      <c r="T14" s="114"/>
      <c r="U14" s="114"/>
      <c r="V14" s="114"/>
      <c r="W14" s="114"/>
      <c r="X14" s="114"/>
      <c r="Y14" s="295"/>
      <c r="Z14" s="112">
        <v>1</v>
      </c>
      <c r="AA14" s="112">
        <v>0.95</v>
      </c>
      <c r="AB14" s="145">
        <f t="shared" si="0"/>
        <v>1.0526315789473684</v>
      </c>
      <c r="AC14" s="102" t="s">
        <v>310</v>
      </c>
      <c r="AD14" s="116"/>
      <c r="AE14" s="116"/>
      <c r="AF14" s="116"/>
      <c r="AG14" s="116"/>
    </row>
    <row r="15" spans="1:33" ht="42.75" thickBot="1" x14ac:dyDescent="0.3">
      <c r="AA15" s="124" t="s">
        <v>256</v>
      </c>
      <c r="AB15" s="123">
        <f>AVERAGE(AB12:AB14)</f>
        <v>1.0296491228070177</v>
      </c>
      <c r="AE15" s="124" t="s">
        <v>256</v>
      </c>
      <c r="AF15" s="123">
        <f>AVERAGE(AF9:AF10)</f>
        <v>0.875</v>
      </c>
    </row>
  </sheetData>
  <mergeCells count="41">
    <mergeCell ref="C1:Y3"/>
    <mergeCell ref="Q9:Q10"/>
    <mergeCell ref="P9:P10"/>
    <mergeCell ref="M9:M10"/>
    <mergeCell ref="N9:N10"/>
    <mergeCell ref="O9:O10"/>
    <mergeCell ref="Y4:Y5"/>
    <mergeCell ref="A4:L4"/>
    <mergeCell ref="A5:C5"/>
    <mergeCell ref="A7:A14"/>
    <mergeCell ref="B7:B14"/>
    <mergeCell ref="C7:C14"/>
    <mergeCell ref="D7:D14"/>
    <mergeCell ref="E7:E13"/>
    <mergeCell ref="Y7:Y14"/>
    <mergeCell ref="I7:I14"/>
    <mergeCell ref="AE1:AF1"/>
    <mergeCell ref="AE2:AF2"/>
    <mergeCell ref="AE3:AF3"/>
    <mergeCell ref="Z9:Z10"/>
    <mergeCell ref="AA9:AA10"/>
    <mergeCell ref="AB9:AB10"/>
    <mergeCell ref="Z5:AC5"/>
    <mergeCell ref="Z4:AG4"/>
    <mergeCell ref="AD5:AG5"/>
    <mergeCell ref="AC9:AC10"/>
    <mergeCell ref="S4:X5"/>
    <mergeCell ref="G7:G14"/>
    <mergeCell ref="F7:F14"/>
    <mergeCell ref="R9:R10"/>
    <mergeCell ref="D5:E5"/>
    <mergeCell ref="F5:G5"/>
    <mergeCell ref="H5:J5"/>
    <mergeCell ref="L5:L6"/>
    <mergeCell ref="K5:K6"/>
    <mergeCell ref="M4:R5"/>
    <mergeCell ref="H7:H14"/>
    <mergeCell ref="J7:J14"/>
    <mergeCell ref="K7:K14"/>
    <mergeCell ref="L7:L12"/>
    <mergeCell ref="L13:L14"/>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A92D-5890-4EEE-83CA-B48509066A50}">
  <dimension ref="A1:BZ9"/>
  <sheetViews>
    <sheetView topLeftCell="M1" zoomScaleNormal="100" workbookViewId="0">
      <selection activeCell="AC8" sqref="AC8"/>
    </sheetView>
  </sheetViews>
  <sheetFormatPr defaultColWidth="9.140625" defaultRowHeight="15" x14ac:dyDescent="0.25"/>
  <cols>
    <col min="1" max="1" width="35" customWidth="1"/>
    <col min="2" max="2" width="31.28515625" customWidth="1"/>
    <col min="3" max="3" width="30.42578125" customWidth="1"/>
    <col min="4" max="4" width="21.7109375" customWidth="1"/>
    <col min="5" max="5" width="29.5703125" customWidth="1"/>
    <col min="6" max="7" width="14.5703125" customWidth="1"/>
    <col min="8" max="8" width="16.42578125" customWidth="1"/>
    <col min="9" max="9" width="15.140625" customWidth="1"/>
    <col min="10" max="10" width="19.5703125" customWidth="1"/>
    <col min="11" max="11" width="19" customWidth="1"/>
    <col min="12" max="12" width="20.28515625" customWidth="1"/>
    <col min="13" max="13" width="19" customWidth="1"/>
    <col min="14" max="14" width="24.140625" customWidth="1"/>
    <col min="15" max="15" width="18.28515625" customWidth="1"/>
    <col min="16" max="16" width="14.85546875" customWidth="1"/>
    <col min="18" max="18" width="17.28515625" customWidth="1"/>
    <col min="19" max="19" width="14.28515625" customWidth="1"/>
    <col min="20" max="20" width="14" customWidth="1"/>
    <col min="21" max="21" width="16.7109375" customWidth="1"/>
    <col min="22" max="22" width="16.42578125" customWidth="1"/>
    <col min="23" max="23" width="14.140625" customWidth="1"/>
    <col min="24" max="24" width="13.85546875" customWidth="1"/>
    <col min="25" max="25" width="21.5703125" customWidth="1"/>
    <col min="26" max="26" width="11.140625" customWidth="1"/>
    <col min="27" max="27" width="15.28515625" customWidth="1"/>
    <col min="28" max="28" width="15.42578125" customWidth="1"/>
    <col min="29" max="29" width="45.7109375" customWidth="1"/>
    <col min="32" max="33" width="16.140625" customWidth="1"/>
  </cols>
  <sheetData>
    <row r="1" spans="1:78"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row>
    <row r="2" spans="1:78"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row>
    <row r="3" spans="1:78"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row>
    <row r="4" spans="1:78"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row>
    <row r="5" spans="1:78"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row>
    <row r="6" spans="1:78"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s="2" customFormat="1" ht="120" x14ac:dyDescent="0.25">
      <c r="A7" s="296" t="s">
        <v>34</v>
      </c>
      <c r="B7" s="296" t="s">
        <v>35</v>
      </c>
      <c r="C7" s="296" t="s">
        <v>36</v>
      </c>
      <c r="D7" s="296" t="s">
        <v>188</v>
      </c>
      <c r="E7" s="296" t="s">
        <v>175</v>
      </c>
      <c r="F7" s="296" t="s">
        <v>238</v>
      </c>
      <c r="G7" s="296" t="s">
        <v>239</v>
      </c>
      <c r="H7" s="296" t="s">
        <v>101</v>
      </c>
      <c r="I7" s="296" t="s">
        <v>40</v>
      </c>
      <c r="J7" s="296" t="s">
        <v>240</v>
      </c>
      <c r="K7" s="296" t="s">
        <v>189</v>
      </c>
      <c r="L7" s="296" t="s">
        <v>189</v>
      </c>
      <c r="M7" s="2" t="s">
        <v>44</v>
      </c>
      <c r="N7" s="2" t="s">
        <v>45</v>
      </c>
      <c r="O7" s="2" t="s">
        <v>210</v>
      </c>
      <c r="P7" s="2" t="s">
        <v>46</v>
      </c>
      <c r="R7" s="3">
        <v>0.89</v>
      </c>
      <c r="S7" s="73"/>
      <c r="T7" s="73"/>
      <c r="U7" s="73"/>
      <c r="V7" s="73"/>
      <c r="W7" s="73"/>
      <c r="X7" s="73"/>
      <c r="Y7" s="296" t="s">
        <v>190</v>
      </c>
      <c r="Z7" s="148">
        <f>(72/72)</f>
        <v>1</v>
      </c>
      <c r="AA7" s="148">
        <v>0.89</v>
      </c>
      <c r="AB7" s="148">
        <f>+Z7/AA7</f>
        <v>1.1235955056179776</v>
      </c>
      <c r="AC7" s="149" t="s">
        <v>313</v>
      </c>
      <c r="AD7" s="163"/>
      <c r="AE7" s="163"/>
      <c r="AF7" s="163"/>
      <c r="AG7" s="163"/>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row>
    <row r="8" spans="1:78" ht="148.5" customHeight="1" thickBot="1" x14ac:dyDescent="0.3">
      <c r="A8" s="259"/>
      <c r="B8" s="259"/>
      <c r="C8" s="259"/>
      <c r="D8" s="259"/>
      <c r="E8" s="259"/>
      <c r="F8" s="259"/>
      <c r="G8" s="259"/>
      <c r="H8" s="259"/>
      <c r="I8" s="259"/>
      <c r="J8" s="259"/>
      <c r="K8" s="259"/>
      <c r="L8" s="259"/>
      <c r="M8" s="104" t="s">
        <v>218</v>
      </c>
      <c r="N8" s="104" t="s">
        <v>219</v>
      </c>
      <c r="O8" s="104" t="s">
        <v>210</v>
      </c>
      <c r="P8" s="104" t="s">
        <v>42</v>
      </c>
      <c r="Q8" s="104"/>
      <c r="R8" s="104">
        <v>480</v>
      </c>
      <c r="S8" s="73"/>
      <c r="T8" s="73"/>
      <c r="U8" s="73"/>
      <c r="V8" s="73"/>
      <c r="W8" s="73"/>
      <c r="X8" s="73"/>
      <c r="Y8" s="259"/>
      <c r="Z8" s="169">
        <v>269</v>
      </c>
      <c r="AA8" s="169">
        <v>480</v>
      </c>
      <c r="AB8" s="171">
        <f>Z8/AA8</f>
        <v>0.56041666666666667</v>
      </c>
      <c r="AC8" s="105" t="s">
        <v>314</v>
      </c>
      <c r="AD8" s="163"/>
      <c r="AE8" s="163"/>
      <c r="AF8" s="163"/>
      <c r="AG8" s="163"/>
    </row>
    <row r="9" spans="1:78" ht="42.75" thickBot="1" x14ac:dyDescent="0.3">
      <c r="AA9" s="124" t="s">
        <v>256</v>
      </c>
      <c r="AB9" s="123">
        <f>AVERAGE(AB6:AB8)</f>
        <v>0.8420060861423222</v>
      </c>
    </row>
  </sheetData>
  <mergeCells count="30">
    <mergeCell ref="Z5:AC5"/>
    <mergeCell ref="D5:E5"/>
    <mergeCell ref="C1:Y3"/>
    <mergeCell ref="AE1:AF1"/>
    <mergeCell ref="AE2:AF2"/>
    <mergeCell ref="AE3:AF3"/>
    <mergeCell ref="A4:L4"/>
    <mergeCell ref="M4:R5"/>
    <mergeCell ref="S4:X5"/>
    <mergeCell ref="Y4:Y5"/>
    <mergeCell ref="Z4:AG4"/>
    <mergeCell ref="A5:C5"/>
    <mergeCell ref="AD5:AG5"/>
    <mergeCell ref="F5:G5"/>
    <mergeCell ref="H5:J5"/>
    <mergeCell ref="K5:K6"/>
    <mergeCell ref="Y7:Y8"/>
    <mergeCell ref="L5:L6"/>
    <mergeCell ref="A7:A8"/>
    <mergeCell ref="B7:B8"/>
    <mergeCell ref="C7:C8"/>
    <mergeCell ref="D7:D8"/>
    <mergeCell ref="E7:E8"/>
    <mergeCell ref="F7:F8"/>
    <mergeCell ref="G7:G8"/>
    <mergeCell ref="H7:H8"/>
    <mergeCell ref="I7:I8"/>
    <mergeCell ref="J7:J8"/>
    <mergeCell ref="K7:K8"/>
    <mergeCell ref="L7: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35B7-C1FE-4A37-9F3A-EE24F2B62227}">
  <sheetPr>
    <tabColor theme="9" tint="-0.249977111117893"/>
  </sheetPr>
  <dimension ref="A1:CL10"/>
  <sheetViews>
    <sheetView topLeftCell="J1" zoomScale="110" zoomScaleNormal="110" workbookViewId="0">
      <selection activeCell="AE9" sqref="AE9"/>
    </sheetView>
  </sheetViews>
  <sheetFormatPr defaultColWidth="9.140625" defaultRowHeight="15" x14ac:dyDescent="0.25"/>
  <cols>
    <col min="1" max="1" width="20.28515625" customWidth="1"/>
    <col min="2" max="2" width="26.28515625" customWidth="1"/>
    <col min="3" max="3" width="30.28515625" customWidth="1"/>
    <col min="4" max="4" width="25.140625" customWidth="1"/>
    <col min="5" max="5" width="28.42578125" customWidth="1"/>
    <col min="6" max="7" width="18.140625" customWidth="1"/>
    <col min="8" max="8" width="17.7109375" customWidth="1"/>
    <col min="9" max="9" width="19" customWidth="1"/>
    <col min="10" max="10" width="17.7109375" customWidth="1"/>
    <col min="11" max="11" width="18" customWidth="1"/>
    <col min="12" max="12" width="20" customWidth="1"/>
    <col min="13" max="13" width="19.28515625" customWidth="1"/>
    <col min="14" max="14" width="32" customWidth="1"/>
    <col min="15" max="15" width="14.5703125" customWidth="1"/>
    <col min="18" max="18" width="14.7109375" customWidth="1"/>
    <col min="19" max="20" width="14.42578125" customWidth="1"/>
    <col min="21" max="21" width="15" customWidth="1"/>
    <col min="25" max="25" width="16.85546875" customWidth="1"/>
    <col min="27" max="27" width="14.7109375" customWidth="1"/>
    <col min="28" max="28" width="14.85546875" customWidth="1"/>
    <col min="29" max="29" width="26.28515625" customWidth="1"/>
    <col min="32" max="32" width="13.28515625" customWidth="1"/>
    <col min="33" max="33" width="14.140625" customWidth="1"/>
  </cols>
  <sheetData>
    <row r="1" spans="1:90"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67" customFormat="1" ht="84" x14ac:dyDescent="0.25">
      <c r="A7" s="258" t="s">
        <v>34</v>
      </c>
      <c r="B7" s="258" t="s">
        <v>35</v>
      </c>
      <c r="C7" s="258" t="s">
        <v>36</v>
      </c>
      <c r="D7" s="258" t="s">
        <v>192</v>
      </c>
      <c r="E7" s="92" t="s">
        <v>191</v>
      </c>
      <c r="F7" s="229" t="s">
        <v>38</v>
      </c>
      <c r="G7" s="226" t="s">
        <v>239</v>
      </c>
      <c r="H7" s="229" t="s">
        <v>101</v>
      </c>
      <c r="I7" s="226" t="s">
        <v>40</v>
      </c>
      <c r="J7" s="229" t="s">
        <v>241</v>
      </c>
      <c r="K7" s="226" t="s">
        <v>193</v>
      </c>
      <c r="L7" s="67" t="s">
        <v>47</v>
      </c>
      <c r="M7" s="67" t="s">
        <v>48</v>
      </c>
      <c r="N7" s="67" t="s">
        <v>49</v>
      </c>
      <c r="O7" s="67" t="s">
        <v>210</v>
      </c>
      <c r="P7" s="67" t="s">
        <v>46</v>
      </c>
      <c r="R7" s="86">
        <v>1</v>
      </c>
      <c r="S7" s="74"/>
      <c r="T7" s="74"/>
      <c r="U7" s="74"/>
      <c r="V7" s="74"/>
      <c r="W7" s="74"/>
      <c r="X7" s="74"/>
      <c r="Y7" s="74"/>
      <c r="Z7" s="157">
        <f>3279.28/3150</f>
        <v>1.0410412698412699</v>
      </c>
      <c r="AA7" s="126">
        <v>1</v>
      </c>
      <c r="AB7" s="157">
        <f>Z7/AA7</f>
        <v>1.0410412698412699</v>
      </c>
      <c r="AC7" s="156" t="s">
        <v>317</v>
      </c>
      <c r="AD7" s="164"/>
      <c r="AE7" s="164"/>
      <c r="AF7" s="164"/>
      <c r="AG7" s="164"/>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91" customFormat="1" ht="60" x14ac:dyDescent="0.25">
      <c r="A8" s="259"/>
      <c r="B8" s="259"/>
      <c r="C8" s="259"/>
      <c r="D8" s="259"/>
      <c r="E8" s="226" t="s">
        <v>175</v>
      </c>
      <c r="F8" s="230"/>
      <c r="G8" s="227"/>
      <c r="H8" s="230"/>
      <c r="I8" s="227"/>
      <c r="J8" s="230"/>
      <c r="K8" s="227"/>
      <c r="L8" s="85" t="s">
        <v>193</v>
      </c>
      <c r="M8" s="85" t="s">
        <v>211</v>
      </c>
      <c r="N8" s="85" t="s">
        <v>212</v>
      </c>
      <c r="O8" s="85" t="s">
        <v>210</v>
      </c>
      <c r="P8" s="85" t="s">
        <v>42</v>
      </c>
      <c r="Q8" s="85"/>
      <c r="R8" s="42">
        <v>2650</v>
      </c>
      <c r="S8" s="74"/>
      <c r="T8" s="74"/>
      <c r="U8" s="74"/>
      <c r="V8" s="74"/>
      <c r="W8" s="74"/>
      <c r="X8" s="74"/>
      <c r="Y8" s="74"/>
      <c r="Z8" s="155">
        <v>1987</v>
      </c>
      <c r="AA8" s="155">
        <v>2650</v>
      </c>
      <c r="AB8" s="158">
        <f>Z8/AA8</f>
        <v>0.74981132075471701</v>
      </c>
      <c r="AC8" s="155" t="s">
        <v>318</v>
      </c>
      <c r="AD8" s="164"/>
      <c r="AE8" s="164"/>
      <c r="AF8" s="164"/>
      <c r="AG8" s="164"/>
    </row>
    <row r="9" spans="1:90" ht="36.75" thickBot="1" x14ac:dyDescent="0.3">
      <c r="A9" s="259"/>
      <c r="B9" s="259"/>
      <c r="C9" s="259"/>
      <c r="D9" s="259"/>
      <c r="E9" s="228"/>
      <c r="F9" s="231"/>
      <c r="G9" s="228"/>
      <c r="H9" s="231"/>
      <c r="I9" s="228"/>
      <c r="J9" s="231"/>
      <c r="K9" s="228"/>
      <c r="L9" s="156" t="s">
        <v>194</v>
      </c>
      <c r="M9" s="168" t="s">
        <v>315</v>
      </c>
      <c r="N9" s="168" t="s">
        <v>316</v>
      </c>
      <c r="O9" s="67" t="s">
        <v>210</v>
      </c>
      <c r="P9" s="67" t="s">
        <v>42</v>
      </c>
      <c r="Q9" s="67"/>
      <c r="R9" s="39">
        <v>964</v>
      </c>
      <c r="S9" s="74"/>
      <c r="T9" s="74"/>
      <c r="U9" s="74"/>
      <c r="V9" s="74"/>
      <c r="W9" s="74"/>
      <c r="X9" s="74"/>
      <c r="Y9" s="74"/>
      <c r="Z9" s="156">
        <v>566</v>
      </c>
      <c r="AA9" s="156">
        <v>964</v>
      </c>
      <c r="AB9" s="157">
        <f>+Z9/AA9</f>
        <v>0.58713692946058094</v>
      </c>
      <c r="AC9" s="156" t="s">
        <v>319</v>
      </c>
      <c r="AD9" s="164"/>
      <c r="AE9" s="164"/>
      <c r="AF9" s="164"/>
      <c r="AG9" s="164"/>
    </row>
    <row r="10" spans="1:90" ht="42.75" thickBot="1" x14ac:dyDescent="0.3">
      <c r="AA10" s="124" t="s">
        <v>256</v>
      </c>
      <c r="AB10" s="123">
        <f>AVERAGE(AB7:AB9)</f>
        <v>0.79266317335218928</v>
      </c>
    </row>
  </sheetData>
  <mergeCells count="28">
    <mergeCell ref="C1:Y3"/>
    <mergeCell ref="AE1:AF1"/>
    <mergeCell ref="AE2:AF2"/>
    <mergeCell ref="AE3:AF3"/>
    <mergeCell ref="A4:L4"/>
    <mergeCell ref="M4:R5"/>
    <mergeCell ref="S4:X5"/>
    <mergeCell ref="Y4:Y5"/>
    <mergeCell ref="Z4:AG4"/>
    <mergeCell ref="A5:C5"/>
    <mergeCell ref="AD5:AG5"/>
    <mergeCell ref="D5:E5"/>
    <mergeCell ref="F5:G5"/>
    <mergeCell ref="H5:J5"/>
    <mergeCell ref="K5:K6"/>
    <mergeCell ref="L5:L6"/>
    <mergeCell ref="Z5:AC5"/>
    <mergeCell ref="A7:A9"/>
    <mergeCell ref="B7:B9"/>
    <mergeCell ref="C7:C9"/>
    <mergeCell ref="D7:D9"/>
    <mergeCell ref="K7:K9"/>
    <mergeCell ref="E8:E9"/>
    <mergeCell ref="F7:F9"/>
    <mergeCell ref="G7:G9"/>
    <mergeCell ref="H7:H9"/>
    <mergeCell ref="I7:I9"/>
    <mergeCell ref="J7:J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C11"/>
  <sheetViews>
    <sheetView topLeftCell="M1" workbookViewId="0">
      <selection activeCell="M9" sqref="M9"/>
    </sheetView>
  </sheetViews>
  <sheetFormatPr defaultColWidth="11.42578125" defaultRowHeight="22.5" customHeight="1" x14ac:dyDescent="0.25"/>
  <cols>
    <col min="1" max="1" width="22.42578125" style="9" customWidth="1"/>
    <col min="2" max="2" width="27.140625" style="9" customWidth="1"/>
    <col min="3" max="3" width="30.7109375" style="9" customWidth="1"/>
    <col min="4" max="4" width="27.140625" style="9" customWidth="1"/>
    <col min="5" max="5" width="25.7109375" style="9" customWidth="1"/>
    <col min="6" max="6" width="29.28515625" style="9" customWidth="1"/>
    <col min="7" max="7" width="21.140625" style="9" customWidth="1"/>
    <col min="8" max="8" width="18.7109375" style="9" customWidth="1"/>
    <col min="9" max="9" width="17.28515625" style="10" customWidth="1"/>
    <col min="10" max="10" width="16.85546875" style="9" customWidth="1"/>
    <col min="11" max="11" width="21.140625" style="9" customWidth="1"/>
    <col min="12" max="12" width="16.28515625" style="9" customWidth="1"/>
    <col min="13" max="13" width="53.42578125" style="9" customWidth="1"/>
    <col min="14" max="14" width="34.42578125" style="9" customWidth="1"/>
    <col min="15" max="15" width="18.28515625" style="9" customWidth="1"/>
    <col min="16" max="16" width="16.28515625" style="9" customWidth="1"/>
    <col min="17" max="17" width="17.42578125" style="9" customWidth="1"/>
    <col min="18" max="18" width="14.140625" style="13" customWidth="1"/>
    <col min="19" max="19" width="17.140625" style="9" customWidth="1"/>
    <col min="20" max="20" width="18" style="9" customWidth="1"/>
    <col min="21" max="21" width="14.42578125" style="9" bestFit="1" customWidth="1"/>
    <col min="22" max="22" width="19.85546875" style="9" customWidth="1"/>
    <col min="23" max="23" width="21" style="9" customWidth="1"/>
    <col min="24" max="24" width="20.28515625" style="9" customWidth="1"/>
    <col min="25" max="25" width="20.7109375" style="9" customWidth="1"/>
    <col min="26" max="26" width="11.42578125" style="9" customWidth="1"/>
    <col min="27" max="27" width="16.7109375" style="9" customWidth="1"/>
    <col min="28" max="28" width="50.140625" style="9" customWidth="1"/>
    <col min="29" max="29" width="43.28515625" style="9" customWidth="1"/>
    <col min="30" max="30" width="11.42578125" style="9" customWidth="1"/>
    <col min="31" max="31" width="20" style="9" customWidth="1"/>
    <col min="32" max="32" width="44.85546875" style="9" customWidth="1"/>
    <col min="33" max="33" width="43.5703125" style="9" customWidth="1"/>
    <col min="34" max="35" width="11.42578125" style="9" customWidth="1"/>
    <col min="36" max="36" width="87.140625" style="9" customWidth="1"/>
    <col min="37" max="39" width="11.42578125" style="9" customWidth="1"/>
    <col min="40" max="40" width="78.140625" style="9" customWidth="1"/>
    <col min="41" max="43" width="11.42578125" style="9"/>
    <col min="44" max="44" width="87.140625" style="9" customWidth="1"/>
    <col min="45" max="47" width="11.42578125" style="9"/>
    <col min="48" max="48" width="78.140625" style="9" customWidth="1"/>
    <col min="49" max="51" width="11.42578125" style="9"/>
    <col min="52" max="52" width="87.140625" style="9" customWidth="1"/>
    <col min="53" max="55" width="11.42578125" style="9"/>
    <col min="56" max="56" width="78.140625" style="9" customWidth="1"/>
    <col min="57" max="59" width="11.42578125" style="9"/>
    <col min="60" max="60" width="87.140625" style="9" customWidth="1"/>
    <col min="61" max="62" width="11.42578125" style="9"/>
    <col min="63" max="63" width="15.140625" style="9" bestFit="1" customWidth="1"/>
    <col min="64" max="64" width="78.140625" style="9" customWidth="1"/>
    <col min="65" max="66" width="11.42578125" style="9"/>
    <col min="67" max="67" width="14.28515625" style="9" customWidth="1"/>
    <col min="68" max="68" width="64.85546875" style="9" customWidth="1"/>
    <col min="69" max="70" width="11.42578125" style="9"/>
    <col min="71" max="71" width="15.140625" style="9" bestFit="1" customWidth="1"/>
    <col min="72" max="72" width="78.140625" style="9" customWidth="1"/>
    <col min="73" max="16384" width="11.42578125" style="9"/>
  </cols>
  <sheetData>
    <row r="1" spans="1:107"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row>
    <row r="2" spans="1:107"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row>
    <row r="3" spans="1:107"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row>
    <row r="4" spans="1:107" s="14" customFormat="1" ht="15"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7"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7"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94" t="s">
        <v>5</v>
      </c>
      <c r="T6" s="94" t="s">
        <v>28</v>
      </c>
      <c r="U6" s="94" t="s">
        <v>169</v>
      </c>
      <c r="V6" s="94" t="s">
        <v>25</v>
      </c>
      <c r="W6" s="94" t="s">
        <v>26</v>
      </c>
      <c r="X6" s="94" t="s">
        <v>29</v>
      </c>
      <c r="Y6" s="24" t="s">
        <v>30</v>
      </c>
      <c r="Z6" s="24" t="s">
        <v>173</v>
      </c>
      <c r="AA6" s="24" t="s">
        <v>31</v>
      </c>
      <c r="AB6" s="24" t="s">
        <v>32</v>
      </c>
      <c r="AC6" s="24" t="s">
        <v>33</v>
      </c>
      <c r="AD6" s="24" t="s">
        <v>174</v>
      </c>
      <c r="AE6" s="24" t="s">
        <v>31</v>
      </c>
      <c r="AF6" s="24" t="s">
        <v>32</v>
      </c>
      <c r="AG6" s="24" t="s">
        <v>33</v>
      </c>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7" s="66" customFormat="1" ht="48" customHeight="1" x14ac:dyDescent="0.25">
      <c r="A7" s="296" t="s">
        <v>34</v>
      </c>
      <c r="B7" s="296" t="s">
        <v>35</v>
      </c>
      <c r="C7" s="296" t="s">
        <v>36</v>
      </c>
      <c r="D7" s="296" t="s">
        <v>188</v>
      </c>
      <c r="E7" s="296" t="s">
        <v>175</v>
      </c>
      <c r="F7" s="298" t="s">
        <v>38</v>
      </c>
      <c r="G7" s="296" t="s">
        <v>239</v>
      </c>
      <c r="H7" s="298" t="s">
        <v>101</v>
      </c>
      <c r="I7" s="296" t="s">
        <v>57</v>
      </c>
      <c r="J7" s="296" t="s">
        <v>243</v>
      </c>
      <c r="K7" s="298" t="s">
        <v>78</v>
      </c>
      <c r="L7" s="296" t="s">
        <v>79</v>
      </c>
      <c r="M7" s="66" t="s">
        <v>220</v>
      </c>
      <c r="N7" s="66" t="s">
        <v>221</v>
      </c>
      <c r="O7" s="66" t="s">
        <v>210</v>
      </c>
      <c r="P7" s="66" t="s">
        <v>46</v>
      </c>
      <c r="Q7" s="66">
        <v>0</v>
      </c>
      <c r="R7" s="107">
        <v>1</v>
      </c>
      <c r="S7" s="108"/>
      <c r="T7" s="108"/>
      <c r="U7" s="108"/>
      <c r="V7" s="108"/>
      <c r="W7" s="108"/>
      <c r="X7" s="108"/>
      <c r="Y7" s="300" t="s">
        <v>254</v>
      </c>
      <c r="Z7" s="173">
        <v>18</v>
      </c>
      <c r="AA7" s="173">
        <v>20</v>
      </c>
      <c r="AB7" s="174">
        <v>0.9</v>
      </c>
      <c r="AC7" s="173" t="s">
        <v>321</v>
      </c>
      <c r="AD7" s="108"/>
      <c r="AE7" s="108"/>
      <c r="AF7" s="108"/>
      <c r="AG7" s="108"/>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v>0.33</v>
      </c>
      <c r="BN7" s="9">
        <v>1</v>
      </c>
      <c r="BO7" s="9">
        <v>0.33</v>
      </c>
      <c r="BP7" s="9" t="s">
        <v>165</v>
      </c>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7" ht="72" x14ac:dyDescent="0.25">
      <c r="A8" s="259"/>
      <c r="B8" s="259"/>
      <c r="C8" s="259"/>
      <c r="D8" s="259"/>
      <c r="E8" s="259"/>
      <c r="F8" s="266"/>
      <c r="G8" s="259"/>
      <c r="H8" s="266"/>
      <c r="I8" s="259"/>
      <c r="J8" s="259"/>
      <c r="K8" s="266"/>
      <c r="L8" s="259"/>
      <c r="M8" s="96" t="s">
        <v>222</v>
      </c>
      <c r="N8" s="96" t="s">
        <v>320</v>
      </c>
      <c r="O8" s="96" t="s">
        <v>215</v>
      </c>
      <c r="P8" s="95" t="s">
        <v>42</v>
      </c>
      <c r="Q8" s="95"/>
      <c r="R8" s="172">
        <v>0.54500000000000004</v>
      </c>
      <c r="S8" s="109"/>
      <c r="T8" s="109"/>
      <c r="U8" s="109"/>
      <c r="V8" s="109"/>
      <c r="W8" s="109"/>
      <c r="X8" s="109"/>
      <c r="Y8" s="301"/>
      <c r="Z8" s="175">
        <v>52.2</v>
      </c>
      <c r="AA8" s="178">
        <v>0.54500000000000004</v>
      </c>
      <c r="AB8" s="176">
        <v>0.96</v>
      </c>
      <c r="AC8" s="177" t="s">
        <v>322</v>
      </c>
      <c r="AD8" s="109"/>
      <c r="AE8" s="109"/>
      <c r="AF8" s="109"/>
      <c r="AG8" s="109"/>
    </row>
    <row r="9" spans="1:107" ht="76.5" customHeight="1" x14ac:dyDescent="0.25">
      <c r="A9" s="259"/>
      <c r="B9" s="259"/>
      <c r="C9" s="259"/>
      <c r="D9" s="259"/>
      <c r="E9" s="297"/>
      <c r="F9" s="266"/>
      <c r="G9" s="297"/>
      <c r="H9" s="266"/>
      <c r="I9" s="259"/>
      <c r="J9" s="259"/>
      <c r="K9" s="266"/>
      <c r="L9" s="259"/>
      <c r="M9" s="66" t="s">
        <v>223</v>
      </c>
      <c r="N9" s="66" t="s">
        <v>224</v>
      </c>
      <c r="O9" s="66" t="s">
        <v>185</v>
      </c>
      <c r="P9" s="66" t="s">
        <v>42</v>
      </c>
      <c r="Q9" s="66">
        <v>0</v>
      </c>
      <c r="R9" s="107"/>
      <c r="S9" s="108"/>
      <c r="T9" s="108"/>
      <c r="U9" s="108"/>
      <c r="V9" s="108"/>
      <c r="W9" s="108"/>
      <c r="X9" s="108"/>
      <c r="Y9" s="301"/>
      <c r="Z9" s="173">
        <v>17</v>
      </c>
      <c r="AA9" s="173">
        <v>17</v>
      </c>
      <c r="AB9" s="174">
        <v>1</v>
      </c>
      <c r="AC9" s="173" t="s">
        <v>323</v>
      </c>
      <c r="AD9" s="108"/>
      <c r="AE9" s="108"/>
      <c r="AF9" s="108"/>
      <c r="AG9" s="108"/>
      <c r="AO9" s="9" t="s">
        <v>76</v>
      </c>
      <c r="AQ9" s="9">
        <v>0.24</v>
      </c>
      <c r="AS9" s="9" t="s">
        <v>77</v>
      </c>
      <c r="AU9" s="9">
        <v>0.13800000000000001</v>
      </c>
      <c r="BM9" s="9" t="s">
        <v>76</v>
      </c>
      <c r="BO9" s="9">
        <v>0.53700000000000003</v>
      </c>
      <c r="BQ9" s="9" t="s">
        <v>77</v>
      </c>
      <c r="BS9" s="9">
        <v>0.38100000000000001</v>
      </c>
    </row>
    <row r="10" spans="1:107" ht="174.75" customHeight="1" thickBot="1" x14ac:dyDescent="0.3">
      <c r="A10" s="259"/>
      <c r="B10" s="259"/>
      <c r="C10" s="259"/>
      <c r="D10" s="96" t="s">
        <v>81</v>
      </c>
      <c r="E10" s="96" t="s">
        <v>232</v>
      </c>
      <c r="F10" s="299"/>
      <c r="G10" s="96" t="s">
        <v>242</v>
      </c>
      <c r="H10" s="299"/>
      <c r="I10" s="117" t="s">
        <v>40</v>
      </c>
      <c r="J10" s="297"/>
      <c r="K10" s="299"/>
      <c r="L10" s="297"/>
      <c r="M10" s="103" t="s">
        <v>252</v>
      </c>
      <c r="N10" s="96" t="s">
        <v>253</v>
      </c>
      <c r="O10" s="96" t="s">
        <v>215</v>
      </c>
      <c r="P10" s="96" t="s">
        <v>42</v>
      </c>
      <c r="Q10" s="96">
        <v>0</v>
      </c>
      <c r="R10" s="96"/>
      <c r="S10" s="109"/>
      <c r="T10" s="109"/>
      <c r="U10" s="109"/>
      <c r="V10" s="109"/>
      <c r="W10" s="109"/>
      <c r="X10" s="109"/>
      <c r="Y10" s="302"/>
      <c r="Z10" s="175">
        <v>577</v>
      </c>
      <c r="AA10" s="175">
        <v>577</v>
      </c>
      <c r="AB10" s="176">
        <v>1</v>
      </c>
      <c r="AC10" s="177" t="s">
        <v>324</v>
      </c>
      <c r="AD10" s="109"/>
      <c r="AE10" s="109"/>
      <c r="AF10" s="109"/>
      <c r="AG10" s="109"/>
    </row>
    <row r="11" spans="1:107" ht="45" customHeight="1" thickBot="1" x14ac:dyDescent="0.3">
      <c r="AA11" s="124" t="s">
        <v>256</v>
      </c>
      <c r="AB11" s="123">
        <f>AVERAGE(AB8:AB10)</f>
        <v>0.98666666666666669</v>
      </c>
    </row>
  </sheetData>
  <mergeCells count="30">
    <mergeCell ref="AE1:AF1"/>
    <mergeCell ref="AE2:AF2"/>
    <mergeCell ref="AE3:AF3"/>
    <mergeCell ref="A4:L4"/>
    <mergeCell ref="M4:R5"/>
    <mergeCell ref="S4:X5"/>
    <mergeCell ref="Y4:Y5"/>
    <mergeCell ref="Z4:AG4"/>
    <mergeCell ref="D5:E5"/>
    <mergeCell ref="F5:G5"/>
    <mergeCell ref="H5:J5"/>
    <mergeCell ref="L5:L6"/>
    <mergeCell ref="Z5:AC5"/>
    <mergeCell ref="AD5:AG5"/>
    <mergeCell ref="J7:J10"/>
    <mergeCell ref="A5:C5"/>
    <mergeCell ref="K5:K6"/>
    <mergeCell ref="C1:Y3"/>
    <mergeCell ref="A7:A10"/>
    <mergeCell ref="B7:B10"/>
    <mergeCell ref="C7:C10"/>
    <mergeCell ref="D7:D9"/>
    <mergeCell ref="E7:E9"/>
    <mergeCell ref="F7:F10"/>
    <mergeCell ref="K7:K10"/>
    <mergeCell ref="G7:G9"/>
    <mergeCell ref="H7:H10"/>
    <mergeCell ref="L7:L10"/>
    <mergeCell ref="Y7:Y10"/>
    <mergeCell ref="I7:I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DC8"/>
  <sheetViews>
    <sheetView zoomScaleNormal="100" workbookViewId="0">
      <selection activeCell="R7" sqref="R7"/>
    </sheetView>
  </sheetViews>
  <sheetFormatPr defaultColWidth="11.42578125" defaultRowHeight="15" x14ac:dyDescent="0.25"/>
  <cols>
    <col min="1" max="1" width="19.28515625" customWidth="1"/>
    <col min="2" max="2" width="17.28515625" customWidth="1"/>
    <col min="3" max="3" width="20.85546875" customWidth="1"/>
    <col min="4" max="4" width="20.5703125" customWidth="1"/>
    <col min="5" max="5" width="17.140625" customWidth="1"/>
    <col min="6" max="6" width="18" customWidth="1"/>
    <col min="7" max="7" width="18.85546875" customWidth="1"/>
    <col min="8" max="8" width="16" customWidth="1"/>
    <col min="9" max="9" width="13.85546875" customWidth="1"/>
    <col min="10" max="10" width="15.140625" customWidth="1"/>
    <col min="11" max="11" width="13.7109375" customWidth="1"/>
    <col min="12" max="12" width="23.28515625" customWidth="1"/>
    <col min="13" max="13" width="19.28515625" customWidth="1"/>
    <col min="14" max="14" width="35" customWidth="1"/>
    <col min="15" max="15" width="18.28515625" customWidth="1"/>
    <col min="17" max="17" width="21.42578125" customWidth="1"/>
    <col min="18" max="18" width="16.85546875" customWidth="1"/>
    <col min="20" max="20" width="18.5703125" bestFit="1" customWidth="1"/>
    <col min="22" max="22" width="17" customWidth="1"/>
    <col min="23" max="24" width="20.85546875" customWidth="1"/>
    <col min="25" max="25" width="15.5703125" customWidth="1"/>
    <col min="26" max="26" width="15.7109375" customWidth="1"/>
    <col min="27" max="27" width="17" customWidth="1"/>
    <col min="28" max="28" width="36.85546875" customWidth="1"/>
    <col min="29" max="29" width="52.28515625" customWidth="1"/>
    <col min="30" max="30" width="16.85546875" customWidth="1"/>
    <col min="32" max="32" width="53" customWidth="1"/>
    <col min="33" max="33" width="15.140625" customWidth="1"/>
  </cols>
  <sheetData>
    <row r="1" spans="1:107" s="1" customFormat="1" ht="15.75" x14ac:dyDescent="0.25">
      <c r="C1" s="242" t="s">
        <v>166</v>
      </c>
      <c r="D1" s="242"/>
      <c r="E1" s="242"/>
      <c r="F1" s="242"/>
      <c r="G1" s="242"/>
      <c r="H1" s="242"/>
      <c r="I1" s="242"/>
      <c r="J1" s="242"/>
      <c r="K1" s="242"/>
      <c r="L1" s="242"/>
      <c r="M1" s="242"/>
      <c r="N1" s="242"/>
      <c r="O1" s="242"/>
      <c r="P1" s="242"/>
      <c r="Q1" s="242"/>
      <c r="R1" s="242"/>
      <c r="S1" s="242"/>
      <c r="T1" s="242"/>
      <c r="U1" s="242"/>
      <c r="V1" s="242"/>
      <c r="W1" s="242"/>
      <c r="X1" s="242"/>
      <c r="Y1" s="242"/>
      <c r="AE1" s="267" t="s">
        <v>0</v>
      </c>
      <c r="AF1" s="267"/>
      <c r="AG1" s="57">
        <v>43922</v>
      </c>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row>
    <row r="2" spans="1:107" s="1" customFormat="1" ht="21.75" customHeight="1" x14ac:dyDescent="0.25">
      <c r="C2" s="242"/>
      <c r="D2" s="242"/>
      <c r="E2" s="242"/>
      <c r="F2" s="242"/>
      <c r="G2" s="242"/>
      <c r="H2" s="242"/>
      <c r="I2" s="242"/>
      <c r="J2" s="242"/>
      <c r="K2" s="242"/>
      <c r="L2" s="242"/>
      <c r="M2" s="242"/>
      <c r="N2" s="242"/>
      <c r="O2" s="242"/>
      <c r="P2" s="242"/>
      <c r="Q2" s="242"/>
      <c r="R2" s="242"/>
      <c r="S2" s="242"/>
      <c r="T2" s="242"/>
      <c r="U2" s="242"/>
      <c r="V2" s="242"/>
      <c r="W2" s="242"/>
      <c r="X2" s="242"/>
      <c r="Y2" s="242"/>
      <c r="AE2" s="267" t="s">
        <v>1</v>
      </c>
      <c r="AF2" s="267"/>
      <c r="AG2" s="58">
        <v>1</v>
      </c>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row>
    <row r="3" spans="1:107" s="1" customFormat="1" ht="30" customHeight="1" x14ac:dyDescent="0.25">
      <c r="C3" s="242"/>
      <c r="D3" s="242"/>
      <c r="E3" s="242"/>
      <c r="F3" s="242"/>
      <c r="G3" s="242"/>
      <c r="H3" s="242"/>
      <c r="I3" s="242"/>
      <c r="J3" s="242"/>
      <c r="K3" s="242"/>
      <c r="L3" s="242"/>
      <c r="M3" s="242"/>
      <c r="N3" s="242"/>
      <c r="O3" s="242"/>
      <c r="P3" s="242"/>
      <c r="Q3" s="242"/>
      <c r="R3" s="242"/>
      <c r="S3" s="242"/>
      <c r="T3" s="242"/>
      <c r="U3" s="242"/>
      <c r="V3" s="242"/>
      <c r="W3" s="242"/>
      <c r="X3" s="242"/>
      <c r="Y3" s="242"/>
      <c r="AE3" s="267" t="s">
        <v>2</v>
      </c>
      <c r="AF3" s="267"/>
      <c r="AG3" s="58" t="s">
        <v>167</v>
      </c>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row>
    <row r="4" spans="1:107" s="14" customFormat="1" x14ac:dyDescent="0.25">
      <c r="A4" s="243" t="s">
        <v>3</v>
      </c>
      <c r="B4" s="244"/>
      <c r="C4" s="244"/>
      <c r="D4" s="244"/>
      <c r="E4" s="244"/>
      <c r="F4" s="244"/>
      <c r="G4" s="244"/>
      <c r="H4" s="244"/>
      <c r="I4" s="244"/>
      <c r="J4" s="244"/>
      <c r="K4" s="244"/>
      <c r="L4" s="245"/>
      <c r="M4" s="246" t="s">
        <v>4</v>
      </c>
      <c r="N4" s="247"/>
      <c r="O4" s="247"/>
      <c r="P4" s="247"/>
      <c r="Q4" s="247"/>
      <c r="R4" s="248"/>
      <c r="S4" s="246" t="s">
        <v>5</v>
      </c>
      <c r="T4" s="247"/>
      <c r="U4" s="247"/>
      <c r="V4" s="247"/>
      <c r="W4" s="247"/>
      <c r="X4" s="248"/>
      <c r="Y4" s="249" t="s">
        <v>6</v>
      </c>
      <c r="Z4" s="235" t="s">
        <v>170</v>
      </c>
      <c r="AA4" s="236"/>
      <c r="AB4" s="236"/>
      <c r="AC4" s="236"/>
      <c r="AD4" s="236"/>
      <c r="AE4" s="236"/>
      <c r="AF4" s="236"/>
      <c r="AG4" s="237"/>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7" s="14" customFormat="1" ht="36" customHeight="1" x14ac:dyDescent="0.25">
      <c r="A5" s="238" t="s">
        <v>7</v>
      </c>
      <c r="B5" s="233"/>
      <c r="C5" s="234"/>
      <c r="D5" s="238" t="s">
        <v>8</v>
      </c>
      <c r="E5" s="234"/>
      <c r="F5" s="238" t="s">
        <v>9</v>
      </c>
      <c r="G5" s="234"/>
      <c r="H5" s="238" t="s">
        <v>10</v>
      </c>
      <c r="I5" s="233"/>
      <c r="J5" s="234"/>
      <c r="K5" s="239" t="s">
        <v>11</v>
      </c>
      <c r="L5" s="239" t="s">
        <v>12</v>
      </c>
      <c r="M5" s="235"/>
      <c r="N5" s="236"/>
      <c r="O5" s="236"/>
      <c r="P5" s="236"/>
      <c r="Q5" s="236"/>
      <c r="R5" s="237"/>
      <c r="S5" s="235"/>
      <c r="T5" s="236"/>
      <c r="U5" s="236"/>
      <c r="V5" s="236"/>
      <c r="W5" s="236"/>
      <c r="X5" s="237"/>
      <c r="Y5" s="250"/>
      <c r="Z5" s="238" t="s">
        <v>13</v>
      </c>
      <c r="AA5" s="233"/>
      <c r="AB5" s="233"/>
      <c r="AC5" s="241"/>
      <c r="AD5" s="232" t="s">
        <v>14</v>
      </c>
      <c r="AE5" s="233"/>
      <c r="AF5" s="233"/>
      <c r="AG5" s="23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7" s="14" customFormat="1" ht="45" x14ac:dyDescent="0.25">
      <c r="A6" s="24" t="s">
        <v>15</v>
      </c>
      <c r="B6" s="24" t="s">
        <v>16</v>
      </c>
      <c r="C6" s="24" t="s">
        <v>17</v>
      </c>
      <c r="D6" s="24" t="s">
        <v>18</v>
      </c>
      <c r="E6" s="24" t="s">
        <v>168</v>
      </c>
      <c r="F6" s="24" t="s">
        <v>19</v>
      </c>
      <c r="G6" s="24" t="s">
        <v>20</v>
      </c>
      <c r="H6" s="24" t="s">
        <v>21</v>
      </c>
      <c r="I6" s="24" t="s">
        <v>22</v>
      </c>
      <c r="J6" s="24" t="s">
        <v>23</v>
      </c>
      <c r="K6" s="240"/>
      <c r="L6" s="240"/>
      <c r="M6" s="24" t="s">
        <v>4</v>
      </c>
      <c r="N6" s="24" t="s">
        <v>24</v>
      </c>
      <c r="O6" s="24" t="s">
        <v>169</v>
      </c>
      <c r="P6" s="24" t="s">
        <v>25</v>
      </c>
      <c r="Q6" s="24" t="s">
        <v>26</v>
      </c>
      <c r="R6" s="24" t="s">
        <v>27</v>
      </c>
      <c r="S6" s="24" t="s">
        <v>5</v>
      </c>
      <c r="T6" s="24" t="s">
        <v>28</v>
      </c>
      <c r="U6" s="24" t="s">
        <v>169</v>
      </c>
      <c r="V6" s="24" t="s">
        <v>25</v>
      </c>
      <c r="W6" s="24" t="s">
        <v>26</v>
      </c>
      <c r="X6" s="24" t="s">
        <v>29</v>
      </c>
      <c r="Y6" s="24" t="s">
        <v>30</v>
      </c>
      <c r="Z6" s="24" t="s">
        <v>173</v>
      </c>
      <c r="AA6" s="24" t="s">
        <v>31</v>
      </c>
      <c r="AB6" s="24" t="s">
        <v>32</v>
      </c>
      <c r="AC6" s="24" t="s">
        <v>33</v>
      </c>
      <c r="AD6" s="24" t="s">
        <v>174</v>
      </c>
      <c r="AE6" s="24" t="s">
        <v>31</v>
      </c>
      <c r="AF6" s="24" t="s">
        <v>32</v>
      </c>
      <c r="AG6" s="24" t="s">
        <v>33</v>
      </c>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7" s="40" customFormat="1" ht="196.5" customHeight="1" thickBot="1" x14ac:dyDescent="0.3">
      <c r="A7" s="106" t="s">
        <v>34</v>
      </c>
      <c r="B7" s="106" t="s">
        <v>35</v>
      </c>
      <c r="C7" s="106" t="s">
        <v>36</v>
      </c>
      <c r="D7" s="106" t="s">
        <v>37</v>
      </c>
      <c r="E7" s="106" t="s">
        <v>175</v>
      </c>
      <c r="F7" s="106" t="s">
        <v>244</v>
      </c>
      <c r="G7" s="106" t="s">
        <v>39</v>
      </c>
      <c r="H7" s="106" t="s">
        <v>101</v>
      </c>
      <c r="I7" s="99" t="s">
        <v>109</v>
      </c>
      <c r="J7" s="106" t="s">
        <v>245</v>
      </c>
      <c r="K7" s="106" t="s">
        <v>108</v>
      </c>
      <c r="L7" s="106" t="s">
        <v>225</v>
      </c>
      <c r="M7" s="106" t="s">
        <v>195</v>
      </c>
      <c r="N7" s="106" t="s">
        <v>311</v>
      </c>
      <c r="O7" s="106"/>
      <c r="P7" s="106" t="s">
        <v>46</v>
      </c>
      <c r="Q7" s="166" t="s">
        <v>101</v>
      </c>
      <c r="R7" s="147">
        <v>1</v>
      </c>
      <c r="S7" s="75"/>
      <c r="T7" s="74"/>
      <c r="U7" s="74"/>
      <c r="V7" s="74"/>
      <c r="W7" s="75"/>
      <c r="X7" s="74"/>
      <c r="Y7" s="96" t="s">
        <v>246</v>
      </c>
      <c r="Z7" s="137">
        <v>0.5</v>
      </c>
      <c r="AA7" s="65">
        <v>1</v>
      </c>
      <c r="AB7" s="137">
        <v>0.5</v>
      </c>
      <c r="AC7" s="170" t="s">
        <v>312</v>
      </c>
      <c r="AD7" s="165"/>
      <c r="AE7" s="165"/>
      <c r="AF7" s="165"/>
      <c r="AG7" s="165"/>
    </row>
    <row r="8" spans="1:107" ht="63.75" thickBot="1" x14ac:dyDescent="0.3">
      <c r="AA8" s="124" t="s">
        <v>256</v>
      </c>
      <c r="AB8" s="123">
        <f>AVERAGE(AB5:AB7)</f>
        <v>0.5</v>
      </c>
    </row>
  </sheetData>
  <mergeCells count="17">
    <mergeCell ref="D5:E5"/>
    <mergeCell ref="F5:G5"/>
    <mergeCell ref="C1:Y3"/>
    <mergeCell ref="L5:L6"/>
    <mergeCell ref="A4:L4"/>
    <mergeCell ref="M4:R5"/>
    <mergeCell ref="S4:X5"/>
    <mergeCell ref="Y4:Y5"/>
    <mergeCell ref="H5:J5"/>
    <mergeCell ref="A5:C5"/>
    <mergeCell ref="K5:K6"/>
    <mergeCell ref="AD5:AG5"/>
    <mergeCell ref="AE1:AF1"/>
    <mergeCell ref="AE2:AF2"/>
    <mergeCell ref="AE3:AF3"/>
    <mergeCell ref="Z4:AG4"/>
    <mergeCell ref="Z5:AC5"/>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135C7C19915A4C8848D5DE80B872C3" ma:contentTypeVersion="12" ma:contentTypeDescription="Create a new document." ma:contentTypeScope="" ma:versionID="266f3b188412e931dcbbfac218715a75">
  <xsd:schema xmlns:xsd="http://www.w3.org/2001/XMLSchema" xmlns:xs="http://www.w3.org/2001/XMLSchema" xmlns:p="http://schemas.microsoft.com/office/2006/metadata/properties" xmlns:ns3="be53e371-c8ab-4a62-a8b6-3f4f26af218a" xmlns:ns4="efa47176-4b12-451e-8a3d-c654776a53ab" targetNamespace="http://schemas.microsoft.com/office/2006/metadata/properties" ma:root="true" ma:fieldsID="8864cfd5a18ebeca13fbdae2e395e901" ns3:_="" ns4:_="">
    <xsd:import namespace="be53e371-c8ab-4a62-a8b6-3f4f26af218a"/>
    <xsd:import namespace="efa47176-4b12-451e-8a3d-c654776a53a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3e371-c8ab-4a62-a8b6-3f4f26af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a47176-4b12-451e-8a3d-c654776a53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A7F9F-CA20-4CF2-AC21-A949450DA24D}">
  <ds:schemaRefs>
    <ds:schemaRef ds:uri="http://schemas.microsoft.com/sharepoint/v3/contenttype/forms"/>
  </ds:schemaRefs>
</ds:datastoreItem>
</file>

<file path=customXml/itemProps2.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9938473-2A4F-4696-AF86-E014AEFC1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3e371-c8ab-4a62-a8b6-3f4f26af218a"/>
    <ds:schemaRef ds:uri="efa47176-4b12-451e-8a3d-c654776a5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Consolidado</vt:lpstr>
      <vt:lpstr>Metas</vt:lpstr>
      <vt:lpstr>OTI</vt:lpstr>
      <vt:lpstr>OAP</vt:lpstr>
      <vt:lpstr>SMPC</vt:lpstr>
      <vt:lpstr>Sub.Evaluación LA</vt:lpstr>
      <vt:lpstr>Sub.Seguimiento LA</vt:lpstr>
      <vt:lpstr>SIPTA</vt:lpstr>
      <vt:lpstr>Oficina Asesora Jurídica</vt:lpstr>
      <vt:lpstr>SAF</vt:lpstr>
      <vt:lpstr>Control Interno</vt:lpstr>
      <vt:lpstr>Comunicaciones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Rodríguez</dc:creator>
  <cp:lastModifiedBy>Juliana Barrientos López</cp:lastModifiedBy>
  <dcterms:created xsi:type="dcterms:W3CDTF">2020-04-23T16:18:23Z</dcterms:created>
  <dcterms:modified xsi:type="dcterms:W3CDTF">2020-11-23T16:34:48Z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0x01010096135C7C19915A4C8848D5DE80B872C3</vt:lpwstr>
  </property>
</Properties>
</file>