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autoCompressPictures="0" defaultThemeVersion="166925"/>
  <mc:AlternateContent xmlns:mc="http://schemas.openxmlformats.org/markup-compatibility/2006">
    <mc:Choice Requires="x15">
      <x15ac:absPath xmlns:x15ac="http://schemas.microsoft.com/office/spreadsheetml/2010/11/ac" url="D:\JBL Work\ANLA\PEI\Seguimiento\2021\"/>
    </mc:Choice>
  </mc:AlternateContent>
  <xr:revisionPtr revIDLastSave="0" documentId="13_ncr:1_{AEEBAF19-6B5D-4A2F-8C1E-5474CBED1B68}" xr6:coauthVersionLast="46" xr6:coauthVersionMax="47" xr10:uidLastSave="{00000000-0000-0000-0000-000000000000}"/>
  <bookViews>
    <workbookView xWindow="0" yWindow="0" windowWidth="38400" windowHeight="21150" tabRatio="897" xr2:uid="{00000000-000D-0000-FFFF-FFFF00000000}"/>
  </bookViews>
  <sheets>
    <sheet name="Consolidado" sheetId="13" r:id="rId1"/>
    <sheet name="Metas" sheetId="27" r:id="rId2"/>
    <sheet name="OTI" sheetId="16" r:id="rId3"/>
    <sheet name="OAP" sheetId="2" r:id="rId4"/>
    <sheet name="SMPCA" sheetId="15" r:id="rId5"/>
    <sheet name="OAJ" sheetId="6" r:id="rId6"/>
    <sheet name="Sub.Evaluación LA" sheetId="23" r:id="rId7"/>
    <sheet name="Sub.Seguimiento LA" sheetId="24" r:id="rId8"/>
    <sheet name="SIPTA" sheetId="3" r:id="rId9"/>
    <sheet name="SAF" sheetId="18" r:id="rId10"/>
    <sheet name="Control Interno" sheetId="20" r:id="rId11"/>
    <sheet name="Comunicaciones" sheetId="17"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DepartamentoConsulta" localSheetId="0">#REF!</definedName>
    <definedName name="DepartamentoConsulta">#REF!</definedName>
    <definedName name="DeptoConsulta" localSheetId="0">#REF!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#REF!</definedName>
    <definedName name="festivos">[1]!Tabla4[TabDiasFestivos]</definedName>
    <definedName name="G" localSheetId="0">#REF!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#REF!</definedName>
    <definedName name="pend">[5]Pendientes!$B$49:$E$49</definedName>
    <definedName name="PerfilActivo" localSheetId="0">#REF!</definedName>
    <definedName name="PerfilActivo">#REF!</definedName>
    <definedName name="ProyectoConsulta" localSheetId="0">#REF!</definedName>
    <definedName name="ProyectoConsulta">#REF!</definedName>
    <definedName name="RangoConsulta" localSheetId="0">'[2]Registro Control Tiempos'!#REF!</definedName>
    <definedName name="RangoConsulta">'[2]Registro Control Tiempos'!#REF!</definedName>
    <definedName name="RegistroConsulta" localSheetId="0">#REF!</definedName>
    <definedName name="RegistroConsulta">#REF!</definedName>
    <definedName name="Sector">[6]Parametros!$N$11:$N$17</definedName>
    <definedName name="SectorAConsultar" localSheetId="0">#REF!</definedName>
    <definedName name="SectorAConsultar">#REF!</definedName>
    <definedName name="SectorConsultar">'[1]Indicador estrategico'!$I$2</definedName>
    <definedName name="SectorEstadisticas" localSheetId="0">#REF!</definedName>
    <definedName name="SectorEstadisticas">#REF!</definedName>
    <definedName name="SectorTiempo" localSheetId="0">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B9" i="2" l="1"/>
  <c r="AB8" i="2"/>
  <c r="AB7" i="20"/>
  <c r="AB8" i="20"/>
  <c r="AB9" i="20"/>
  <c r="AF8" i="16"/>
  <c r="AF9" i="16"/>
  <c r="AF11" i="16"/>
  <c r="AB7" i="16"/>
  <c r="AB8" i="16"/>
  <c r="AB10" i="16"/>
  <c r="AB11" i="16"/>
  <c r="AB8" i="23"/>
  <c r="AB7" i="23"/>
  <c r="AB9" i="23"/>
  <c r="AF9" i="2"/>
  <c r="AF10" i="2"/>
  <c r="AB7" i="18"/>
  <c r="AB8" i="18"/>
  <c r="H5" i="13"/>
  <c r="H12" i="13"/>
  <c r="AB7" i="2"/>
  <c r="AB7" i="3"/>
  <c r="H4" i="13"/>
  <c r="H11" i="13"/>
  <c r="AB9" i="3"/>
  <c r="AB7" i="17"/>
  <c r="AB8" i="17"/>
  <c r="H2" i="13"/>
  <c r="H9" i="13"/>
  <c r="AB7" i="6"/>
  <c r="AB7" i="24"/>
  <c r="AB8" i="24"/>
  <c r="AF7" i="24"/>
  <c r="H3" i="13"/>
  <c r="H10" i="13"/>
  <c r="H13" i="13"/>
  <c r="AF9" i="24"/>
  <c r="AB9" i="24"/>
  <c r="AB9" i="6"/>
  <c r="AB9" i="18"/>
  <c r="AB9" i="17"/>
  <c r="AB11" i="2"/>
  <c r="AF11" i="2"/>
  <c r="AB10" i="3"/>
  <c r="AF9" i="15"/>
  <c r="C9" i="13"/>
  <c r="AB9" i="15"/>
  <c r="B12" i="13"/>
  <c r="C11" i="13"/>
  <c r="B11" i="13"/>
  <c r="B10" i="13"/>
  <c r="B9" i="13"/>
  <c r="B8" i="13"/>
  <c r="B7" i="13"/>
  <c r="B6" i="13"/>
  <c r="C5" i="13"/>
  <c r="B5" i="13"/>
  <c r="B4" i="13"/>
  <c r="C3" i="13"/>
  <c r="B3" i="13"/>
  <c r="C13" i="13"/>
  <c r="B13" i="13"/>
</calcChain>
</file>

<file path=xl/sharedStrings.xml><?xml version="1.0" encoding="utf-8"?>
<sst xmlns="http://schemas.openxmlformats.org/spreadsheetml/2006/main" count="897" uniqueCount="262">
  <si>
    <t>Fecha:</t>
  </si>
  <si>
    <t>Versión:</t>
  </si>
  <si>
    <t>Código:</t>
  </si>
  <si>
    <t>ARTICULACIÓN</t>
  </si>
  <si>
    <t>INDICADOR DE PRODUCTO</t>
  </si>
  <si>
    <t>INDICADOR DE GESTIÓN</t>
  </si>
  <si>
    <t>RESPONSABLE</t>
  </si>
  <si>
    <t>PLAN NACIONAL DE DESARROLLO - PND</t>
  </si>
  <si>
    <t>PLAN ESTRATÉGICO INSTITUCIONAL</t>
  </si>
  <si>
    <t>MODELO INTEGRADO DE PLANEACIÓN Y GESTIÓN - MIPG</t>
  </si>
  <si>
    <t>SISTEMA DE GESTION DE LA  CALIDAD</t>
  </si>
  <si>
    <t>DEPENDENCIA</t>
  </si>
  <si>
    <t>GRUPO</t>
  </si>
  <si>
    <t>Avance indicador de producto</t>
  </si>
  <si>
    <t>Avance indicador de gestión</t>
  </si>
  <si>
    <t>Nombre/Periodo PND</t>
  </si>
  <si>
    <t>Capitulo</t>
  </si>
  <si>
    <t>Objetivo del Capítulo</t>
  </si>
  <si>
    <t>Línea Estratégica</t>
  </si>
  <si>
    <t>Dimensión</t>
  </si>
  <si>
    <t>Política MIPG</t>
  </si>
  <si>
    <t>Macroproceso</t>
  </si>
  <si>
    <t>Proceso</t>
  </si>
  <si>
    <t>Subproceso</t>
  </si>
  <si>
    <t>FÓRMULA INDICADOR DE PRODUCTO</t>
  </si>
  <si>
    <t>UNIDAD DE MEDIDA</t>
  </si>
  <si>
    <t>LÍNEA BASE</t>
  </si>
  <si>
    <t>META DE PRODUCTO</t>
  </si>
  <si>
    <t>FÓRMULA INDICADOR DE GESTIÓN</t>
  </si>
  <si>
    <t>META DE GESTIÓN</t>
  </si>
  <si>
    <t>Responsable</t>
  </si>
  <si>
    <t xml:space="preserve">Meta </t>
  </si>
  <si>
    <t>Porcentaje de avance</t>
  </si>
  <si>
    <t>Avance cualitativo</t>
  </si>
  <si>
    <t>Pacto por Colombia Pacto por la equidad</t>
  </si>
  <si>
    <t>IV. Pacto por la sostenibilidad: producir conservando y conservar produciendo</t>
  </si>
  <si>
    <t>Instituciones ambientales modernas, apropiación social de la biodiversidad y manejo efectivo de los conflictos socioambientales</t>
  </si>
  <si>
    <t>Contribuir al desarrollo sostenible ambiental a partir de un efectivo proceso de evaluación y seguimiento.</t>
  </si>
  <si>
    <t>Gestión con valores para resultados</t>
  </si>
  <si>
    <t>Seguimiento y evaluación del desempeño institucional</t>
  </si>
  <si>
    <t>Misional</t>
  </si>
  <si>
    <t>Evaluación</t>
  </si>
  <si>
    <t>Número</t>
  </si>
  <si>
    <t>Evaluación y Resultados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</si>
  <si>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</si>
  <si>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</si>
  <si>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Porcentaje</t>
  </si>
  <si>
    <t>Gestionar el conocimiento y la innovación en los procesos de evaluación y seguimiento de las licencias, permisos y trámites ambientales con transparencia</t>
  </si>
  <si>
    <t>Fortalecimiento organizacional y simplificación de procesos</t>
  </si>
  <si>
    <t>Contribuir a la implementación de un modelo de gestión pública efectivo, orientado a resultados y a la satisfacción de sus grupos de interés</t>
  </si>
  <si>
    <t>Direccionamiento Estratégico y Planeación</t>
  </si>
  <si>
    <t>Estratégico</t>
  </si>
  <si>
    <t>Oficina Asesora de Planeación</t>
  </si>
  <si>
    <t>Jefe Oficina Asesora de Planeación</t>
  </si>
  <si>
    <t>PROMEDIO INDICADORES PRODUCTO</t>
  </si>
  <si>
    <t>PROMEDIO INDICADORES GESTIÓN</t>
  </si>
  <si>
    <t>Subdirección de Instrumentos, Permisos y Trámites Ambientales</t>
  </si>
  <si>
    <t>Instrumentos y regionalización</t>
  </si>
  <si>
    <t>Transparencia, acceso a la información pública y lucha contra la corrupción</t>
  </si>
  <si>
    <t>Incrementar la credibilidad en la entidad por parte de sus grupos de interés</t>
  </si>
  <si>
    <t>Comunicaciones</t>
  </si>
  <si>
    <t>Posicionamiento de la ANLA a nivel externo</t>
  </si>
  <si>
    <t>Control Interno</t>
  </si>
  <si>
    <t>N/A</t>
  </si>
  <si>
    <t>Número de acciones efectivas (PM interno + PM CGR) / Total de acciones evaluadas (PM interno + PM CGR)</t>
  </si>
  <si>
    <t>Oficina Asesora Jurídica</t>
  </si>
  <si>
    <t>Apoyo</t>
  </si>
  <si>
    <t>Gobierno Digital, antes Gobierno en Línea</t>
  </si>
  <si>
    <t>Oficina de Tecnologías de la Información</t>
  </si>
  <si>
    <t>Servicio al ciudadano</t>
  </si>
  <si>
    <t>(Avance de las actividades* peso porcentual) / total de actividades</t>
  </si>
  <si>
    <t xml:space="preserve">Se registran dos actos administrativos de otorgamiento de los proyectos 1.Conconcreto (LAV0050-13) y  2.Verderón (LAV033-00-2019), un acto administrativo de modificación de licencia del proyecto 3.Campo Capella (LAM3816), dos actos administrativos de terminación del trámite del proyecto 4.Bienparado (LAV0038-00-2109) y 5.Pendare (LAV0041-13) y un acto administrativo de prórroga concesión de aguas subterráneas pozo profundo 6.La Francia (ASB0008); adicional a lo anterior, el equipo de evaluación y  seguimiento se encuentra apoyando la evaluación de 13 proyectos mas que se encuentran en el siguiente estado: 1. LAM0793 (PECIG) en revisión por parte de la Dirección general; 2. LAV0002-00-2020 (Cerromatoso) en elaboración de concepto: 3.LAV0052-00-2019 (Planeta Rica) revisando información adicional radicada. 4. LAV0001-00-2020. (Quebradona) Participación mesas de expertos y preparación audiencia de información adicional; 5. LAV0012-00-2019. (Soto Norte) Ajustes concepto técnico y en mesas técnicas con la subdirección, 6. LAM0761 (Reficar) revisión de concepto por parte de líder y coordinación, 7. LAM0806 (Modificación PMA Nechí)  y 8. Evaluación pozo Cedrillo en en visita virtual guiada. 9. LAV0004-00-2020 (Dragado de Cartagena), suspendido; 10. LAV0018-00-2020 (Termoeléctrica Tesorito) en reunión de información adicional; 11. VPD0073-00-2020 (Parque eólico Guajira) y 12.VPD0071-00-2020 (LÍNEA DE TRANSMISIÓN ASOCIADA A LA CONEXIÓN PORCE III SOGAMOSO) en reunión de presentación del proyecto y definición de protocolo visita virtual guiada; 13. VPD0041-00-2020 (Parque eólica casa eléctrica) en revisión de información radicada por el licenciatario. De acuerdo a lo anterior se registran 18 solicitudes de apoyo en la evaluación, de las cuales 6 cuentan con acto administrativo. </t>
  </si>
  <si>
    <t xml:space="preserve"> SEGUIMIENTO AL PLAN ESTRATÉGICO INSTITUCIONAL</t>
  </si>
  <si>
    <t>PE-F-7</t>
  </si>
  <si>
    <t>Objetivo estratégico</t>
  </si>
  <si>
    <t>PERIODICIDAD DE MEDICIÓN</t>
  </si>
  <si>
    <t xml:space="preserve">REPORTE AVANCE </t>
  </si>
  <si>
    <t>Avance</t>
  </si>
  <si>
    <t xml:space="preserve">Avance </t>
  </si>
  <si>
    <t>Aumentar la objetividad, calidad y oportunidad de los procesos de evaluación y seguimiento de la entidad</t>
  </si>
  <si>
    <t xml:space="preserve">Optimizar el recurso físico, humano, financiero, tecnológico y de los procesos de la entidad, para materializar la gestión institucional </t>
  </si>
  <si>
    <t>Aumentar la certidumbre en la toma de decisiones a través de la generación, difusión y uso del conocimiento y la innovación</t>
  </si>
  <si>
    <t>Promover la mejora continua a través del seguimiento y la evaluación del desempeño institucional</t>
  </si>
  <si>
    <t>Porcentaje de transformación de conocimiento</t>
  </si>
  <si>
    <t>Gestión del conocimiento y la innovación</t>
  </si>
  <si>
    <t>Fomentar la participación de nuestros grupos de interés en la toma de decisiones de la entidad</t>
  </si>
  <si>
    <t>Trimestral</t>
  </si>
  <si>
    <t>Anual</t>
  </si>
  <si>
    <t>Subdirección de Mecanismos de Participación Ciudadana</t>
  </si>
  <si>
    <t>Contribuir al desarrollo sostenible ambiental a partir de un efectivo proceso de evaluación y seguimiento</t>
  </si>
  <si>
    <t>Subdirección de Evaluación de Licencias Ambientales</t>
  </si>
  <si>
    <t>Subdirector(a)  de Evaluación de Licencias Ambientales</t>
  </si>
  <si>
    <t>Exigir la corrección y compensación del impacto de los proyectos viabilizados ambientalmente por la entidad</t>
  </si>
  <si>
    <t>Contribuir al desarrollo sostenible ambiental a partir de un efectivo proceso de evaluación y seguimientoContribuir al desarrollo sostenible ambiental a partir de un efectivo proceso de evaluación y seguimiento</t>
  </si>
  <si>
    <t>Subdirección de Seguimiento de Licencias Ambientales</t>
  </si>
  <si>
    <t>Subdirección Administrativa y Financiera</t>
  </si>
  <si>
    <t>Coordinador Grupo Finanzas y Presupuesto</t>
  </si>
  <si>
    <t>Jefe de Control Interno</t>
  </si>
  <si>
    <t>Calificación evaluación Sistema de Control Interno de la Entidad</t>
  </si>
  <si>
    <t>Evaluación del Sistema de Control Interno de la entidad</t>
  </si>
  <si>
    <t>Mensual</t>
  </si>
  <si>
    <t>Semestral</t>
  </si>
  <si>
    <t>Formulación centro de monitoreo de recursos naturales de la ANLA</t>
  </si>
  <si>
    <t>Número de proyectos, obras o actividades competencia de la Autoridad Nacional de Licencias Ambientales que a partir de 2020 incluyen obligaciones de cambio climático en los instrumentos de manejo y control ambiental</t>
  </si>
  <si>
    <t>Sumatoria del número de proyectos que a través de resolución incluyen obligaciones de adaptación y mitigación a cambio climático en los instrumentos de manejo y control ambiental</t>
  </si>
  <si>
    <t>Control, Evaluación y Mejora</t>
  </si>
  <si>
    <t>Gestión del Conocimiento y la Innovación</t>
  </si>
  <si>
    <t>Direccionamiento y planeación</t>
  </si>
  <si>
    <t>Incorporar en la gestión de la entidad las necesidades y expectativas de los grupos de interés</t>
  </si>
  <si>
    <t>Participación Ciudadana</t>
  </si>
  <si>
    <t>Evaluación de resultados</t>
  </si>
  <si>
    <t>Seguimiento y evaluación al desempeño institucional</t>
  </si>
  <si>
    <t>Evaluación de Licenciamiento Ambiental</t>
  </si>
  <si>
    <t>Seguimiento y Evaluación al Desempeño Institucional</t>
  </si>
  <si>
    <t>Racionalización de trámites</t>
  </si>
  <si>
    <t>Instrumentos y Regionalización</t>
  </si>
  <si>
    <t>Gestión con valores para el resultado</t>
  </si>
  <si>
    <t>Gestión Jurídica</t>
  </si>
  <si>
    <t>Jefe Oficina Asesora Jurídica</t>
  </si>
  <si>
    <t>Gestión Financiera</t>
  </si>
  <si>
    <t>Gestión financiera y presupuestal</t>
  </si>
  <si>
    <t>Usuarios beneficiados por acciones de racionalización</t>
  </si>
  <si>
    <t>Sumatoria de número de usuarios beneficiados por cada trámite que cuente con acciones de racionalización ejecutadas.</t>
  </si>
  <si>
    <t>Coordinador (a) instrumentos y regionalización</t>
  </si>
  <si>
    <t xml:space="preserve">Porcentaje de avance </t>
  </si>
  <si>
    <t>No. De actividades ejecutadas / No. De actividades programadas</t>
  </si>
  <si>
    <t>Sumatoria fase formulación +  fase implementación</t>
  </si>
  <si>
    <t>Indicadores producto</t>
  </si>
  <si>
    <t>Indicadores de Gestión</t>
  </si>
  <si>
    <t>OAP</t>
  </si>
  <si>
    <t>OAJ</t>
  </si>
  <si>
    <t>OCI</t>
  </si>
  <si>
    <t>SAF</t>
  </si>
  <si>
    <t>SELA</t>
  </si>
  <si>
    <t>SSLA</t>
  </si>
  <si>
    <t>SIPTA</t>
  </si>
  <si>
    <t>PROMEDIO ENTIDAD</t>
  </si>
  <si>
    <t>PORCENTAJE DE AVANCE</t>
  </si>
  <si>
    <t>OTI</t>
  </si>
  <si>
    <t>Publicar para consulta el 100% de los planes e instrumentos elaborados por la entidad previo a su aprobación</t>
  </si>
  <si>
    <t>100% de los planes publicados con incorporación de comentarios pertinentes de los grupos de interés</t>
  </si>
  <si>
    <t xml:space="preserve"> Alcanzar el 90% de satisfacción por parte de los grupos de interés de la ANLA</t>
  </si>
  <si>
    <t>Disminuir  las salidas no conformes para licencias y trámites ambientales</t>
  </si>
  <si>
    <t>Alcanzar el 100% de oportunidad en los procesos de licenciamiento y trámites ambientales</t>
  </si>
  <si>
    <t>Estrategía de evaluación de licenciamiento ambiental formulada e implementada</t>
  </si>
  <si>
    <t>Estrategia de seguimiento formulada e implementada  en los procesos de licenciamiento y trámites ambientales</t>
  </si>
  <si>
    <t>Realizar seguimiento al 100% de los proyectos activos sujetos de seguimiento</t>
  </si>
  <si>
    <t xml:space="preserve">Hectáreas conservadas en el marco de la inversión de no menos del 1% y compensaciones </t>
  </si>
  <si>
    <t xml:space="preserve">Población beneficiada en el marco de la inversión de no menos del 1% y compensaciones </t>
  </si>
  <si>
    <t xml:space="preserve">100% de acciones sancionatorias fundamentadas en análisis espacial, seguimiento y atención de denuncias </t>
  </si>
  <si>
    <t>Reducir las demandas producto de la causa de omisión en el ejercicio de las funciones de inspección, control y vigilancia</t>
  </si>
  <si>
    <t xml:space="preserve">Disminuir la brecha de conocimiento de la entidad </t>
  </si>
  <si>
    <t>Índice de transferencia tecnológica formulado y en implementación</t>
  </si>
  <si>
    <t xml:space="preserve">Ingresos de la entidad superiores al gasto </t>
  </si>
  <si>
    <t>Alcanzar el 95% de satisfacción laboral de los colaboradores de la entidad (clima organizacional)</t>
  </si>
  <si>
    <t>Sistemas de información 100% interoperables</t>
  </si>
  <si>
    <t>Avance en los indicadores de producto del Plan de Acción Institucional de la vigencia</t>
  </si>
  <si>
    <t xml:space="preserve"> 80% Cierre efectivo de los planes de mejoramiento</t>
  </si>
  <si>
    <t>METAS</t>
  </si>
  <si>
    <t>X</t>
  </si>
  <si>
    <t>2020*</t>
  </si>
  <si>
    <t>* Se avanzó durante la vigencia en temas relacionados con el cumplimiento de la meta. Considerando que el horizonte del PEI es a 2030, los hitos de cumplimiento de estas metas serán 2023, 2027 y 2030, por lo que no se contemplaba el cumplimiento de ninguna en esta vigencia.</t>
  </si>
  <si>
    <t xml:space="preserve">Líneas estratégicas </t>
  </si>
  <si>
    <t xml:space="preserve">AVANCE GENERAL </t>
  </si>
  <si>
    <t>Lider comunicaciones</t>
  </si>
  <si>
    <t>(Porcentaje de Posicionamiento de la ANLA a nivel externo 2021/Porcentaje de Posicionamiento de la ANLA a nivel externo 2020)-1</t>
  </si>
  <si>
    <t>Porcentaje de posicionamiento de la ANLA a nivel interno</t>
  </si>
  <si>
    <t>Grado de satisfacción de los colaboradores dela ANLA frente a la comunicación interna.</t>
  </si>
  <si>
    <t>Avance indicadores de producto</t>
  </si>
  <si>
    <t>Indicador de Eficiencia Financiera</t>
  </si>
  <si>
    <t>Avance en la implementación de la estrategia de sostenibilidad financiera de ANLA</t>
  </si>
  <si>
    <t>Relación entre los ingresos que recibe la entidad y los gastos que genera IEF= Ingresos/ Gastos</t>
  </si>
  <si>
    <t>Avance indicadores de gestión</t>
  </si>
  <si>
    <t>Porcentaje de ejecución del Plan de Acción Institucional</t>
  </si>
  <si>
    <t>Porcentaje de avance en la implementación de los planes de acción del MIPG</t>
  </si>
  <si>
    <t>Porcentaje de avance en la ejecución del Plan de Acción Institucional</t>
  </si>
  <si>
    <t>Índice de lucha contra la corrupción</t>
  </si>
  <si>
    <t>Índice de desempeño institucional</t>
  </si>
  <si>
    <t>(Cantidad de conocimiento tácito transformado en explícito / cantidad conocimiento tácito) * 100</t>
  </si>
  <si>
    <t>Número de Licencias ambientales evaluadas</t>
  </si>
  <si>
    <t>Porcentaje de acciones de promoción de mecanismos de participación ciudadana y competencias institucionales en territorios con comunidades vulnerables (grupos étnicos, comunidad del área rural y otros grupos de interés) realizados</t>
  </si>
  <si>
    <t>Programas de formación, capacitación y sensibilización de grupos de interés</t>
  </si>
  <si>
    <t>Satisfacción en la atención del centro de orientación</t>
  </si>
  <si>
    <t>Subdirector (a) de Mecanismos de Participación Ciudadana Ambiental</t>
  </si>
  <si>
    <t>Numero de personas que manifestaron estar satisfechas con los servicios recibidos en el centro de orientación/total de personas que respondieron la encuesta de satisfacción.</t>
  </si>
  <si>
    <t>No de acciones pedagógicas realizadas/No acciones pedagógicas programadas</t>
  </si>
  <si>
    <t>Acciones realizadas/ acciones planeadas programa formación</t>
  </si>
  <si>
    <t>Porcentaje de avance vigencia 2021</t>
  </si>
  <si>
    <t>Número de actos administrativos que resuelven solicitudes de evaluación ambiental</t>
  </si>
  <si>
    <t>Porcentaje de reducción de demandas producto de la causa de omisión en el ejercicio de las funciones de inspección, control y vigilancia - Fase 2</t>
  </si>
  <si>
    <t>Porcentaje de reducción en el tiempo de respuesta a los recursos de reposición interpuestos a las decisiones de fondo</t>
  </si>
  <si>
    <t>Número de proyectos licenciados con seguimiento realizado</t>
  </si>
  <si>
    <t>Proyectos con índice de desempeño ambiental en implementación</t>
  </si>
  <si>
    <t>Subdirector (a) de Seguimiento de Licencias Ambientales</t>
  </si>
  <si>
    <t>Cobertura de la entidad en proyectos activos objeto de seguimiento en licenciamiento ambiental</t>
  </si>
  <si>
    <t xml:space="preserve">
âˆ‘= Suma de todos los procesos programadas desde 1 hasta n (i); \nwi= peso porcentual para cada proceso; Xi= Valor del proceso</t>
  </si>
  <si>
    <t>Porcentaje de Implementación del Plan Estratégico de Tecnologías de la Información PETI</t>
  </si>
  <si>
    <t>Porcentaje de Avance = Σ (porcentaje de avance acción en el Plan Estratégico de Tecnologías de la Información PETI 2021 * peso porcentual de la acción)</t>
  </si>
  <si>
    <t>Proyectos priorizados</t>
  </si>
  <si>
    <t>Módulos del Sistema de Información Actualizados</t>
  </si>
  <si>
    <t>Número de nuevas capas temáticas internas publicadas en AGIL</t>
  </si>
  <si>
    <t>Índice de capacidad en la prestación de servicios de tecnología.</t>
  </si>
  <si>
    <t>Número de proyectos asociados a nuevas funcionalidades priorizados con niveles 0 y 1 implementados en ambiente de producción</t>
  </si>
  <si>
    <t>Número de módulos del sistema de información actualizados</t>
  </si>
  <si>
    <t>Número de nuevas capas temáticas internas publicadas</t>
  </si>
  <si>
    <t>ICPST=[A * 0.50 + B * 0.25 + C * 0.25 + (0.05 – (D * 0.05)} + (0.05 – (E * 0.05)]</t>
  </si>
  <si>
    <t>Gestión de conocimiento y la innovación</t>
  </si>
  <si>
    <t>Número de actos administrativos que acogen el seguimiento realizado a los proyectos licenciados</t>
  </si>
  <si>
    <t>Número de proyectos en seguimiento con aplicación de la metodología del Indice de Desempeño Ambiental Fase I</t>
  </si>
  <si>
    <t>(Número de proyectos activos con seguimiento realizado en la vigencia/ Número total de proyectos activos objeto de seguimiento)*100</t>
  </si>
  <si>
    <t>Grupo de asuntos geoespaciales</t>
  </si>
  <si>
    <t>Grupo de Sistemas de información e Infraestructura</t>
  </si>
  <si>
    <t>Jefe Oficina Tecnologías de la Información</t>
  </si>
  <si>
    <t xml:space="preserve">Participación ciudadana </t>
  </si>
  <si>
    <t>Atención al ciudadano</t>
  </si>
  <si>
    <t>Gestión Jurídica y cobro coactivo</t>
  </si>
  <si>
    <t>N.A</t>
  </si>
  <si>
    <t>SMPCA</t>
  </si>
  <si>
    <t>Entre los meses de enero y septiembre de la presente vigencia, se han llevado a cabo 781 acciones de pedagogía.</t>
  </si>
  <si>
    <t>Con corte a 30 de septiembre 6334 usuarios calificaron la atención brindada a través de los canales telefónico, chat, chatbot y presencial como BUENA, entre tanto 275 calificaron como MALA la atención recibida, lo que corresponde a un porcentaje de satisfacción del 96%</t>
  </si>
  <si>
    <r>
      <t>Para la vigencia se tienen programados dos (2) cursos de licenciamiento ambiental. Se llevó a cabo el primer curso con una duración de tres (3) meses, el cual contó con 998 inscritos, de los cuales</t>
    </r>
    <r>
      <rPr>
        <sz val="9"/>
        <color rgb="FFFF0000"/>
        <rFont val="Calibri"/>
        <family val="2"/>
        <scheme val="minor"/>
      </rPr>
      <t xml:space="preserve"> </t>
    </r>
    <r>
      <rPr>
        <sz val="9"/>
        <rFont val="Calibri"/>
        <family val="2"/>
        <scheme val="minor"/>
      </rPr>
      <t>616 aprobaron el curso.
Se lanzó el segundo curso con una duración de tres (3) meses, el cual inició el 23 de agosto y se tiene prevista la finalización el 06 de diciembre 2021. A la fecha se cuenta con un total de 1041 inscritos.</t>
    </r>
  </si>
  <si>
    <r>
      <t xml:space="preserve">El porcentaje ejecutado corresponde a un documento que incluye las fases  para la implementación del centro de monitoreo, las actividades a realizar, los costos asociados a personal, hardware y software y el tiempo requerido para la puesta en marcha del mismo. Identificación de productos e interelaciones del CM con todos los procesos de la entidad, licencias, permisos, tramites, identificación de otras fuentes de información y entidades que aporten a la estructuración de datos e información del Centro de Monitoreo. El documento en mención fue formulado en 2020 y actualizado en 2021. </t>
    </r>
    <r>
      <rPr>
        <b/>
        <sz val="9"/>
        <color rgb="FF000000"/>
        <rFont val="Calibri"/>
        <family val="2"/>
        <scheme val="minor"/>
      </rPr>
      <t>Esta actividad tiene un peso del 50% del total de la meta y se encuentra ejecutada en su totalidad.</t>
    </r>
    <r>
      <rPr>
        <sz val="9"/>
        <color rgb="FF000000"/>
        <rFont val="Calibri"/>
        <family val="2"/>
        <scheme val="minor"/>
      </rPr>
      <t xml:space="preserve">
Implementacion: Esta compuesta por 4 fases cada una de ellas con un peso porcentual de 12,5%. La Fase 1 contempla la consolidación del centro de monitoreo al interior de la entidad, esta primera fase contempla tres subfases a saber: fase 1A consolidación de la base de datos corporativa (4,5%), 1B monitoreo de variables (4%) y  1C Tableros de control y generación de reportes en línea (4%). </t>
    </r>
    <r>
      <rPr>
        <b/>
        <sz val="9"/>
        <color rgb="FF000000"/>
        <rFont val="Calibri"/>
        <family val="2"/>
        <scheme val="minor"/>
      </rPr>
      <t>Esta fase se encuentra ejecutada en su totalidad, reportando un 12.5% de cumplimiento de la fase de implementación.</t>
    </r>
    <r>
      <rPr>
        <sz val="9"/>
        <color rgb="FF000000"/>
        <rFont val="Calibri"/>
        <family val="2"/>
        <scheme val="minor"/>
      </rPr>
      <t xml:space="preserve"> 
</t>
    </r>
  </si>
  <si>
    <t xml:space="preserve">La inclusión de cambio climático se ha realizado en 15 proyectos de la siguiente manera energía (2) hidrocarburos (12) y minería (2).  </t>
  </si>
  <si>
    <t>A corte 30 de septiembre se han beneficiado a 158 usuarios</t>
  </si>
  <si>
    <t>ILC=0,3ITA+0,3T+0,1I+0,3MRC-0,2RITA-0,2H-0,6ACM</t>
  </si>
  <si>
    <t>Fórmula establecida por el DAFP para la medición del FURAG</t>
  </si>
  <si>
    <t>Cumplido el tercer trimestre de 2021 se tiene un avance del 78%, esto conforme al cumplimiento de 98 de las 125 acciones programadas.</t>
  </si>
  <si>
    <t>Para el año 2020, se mantuvo la tendencia de los años anteriores, donde no se han reportado hallazgos (H) ni por entes de control ni por las dependencias internas, por lo que el indicador obtuvo un valor de 0, de igual modo, no se ha presentado ningún acto de corrupción materializado (ACM) durante la vigencia 2020, por lo tanto, el indicador también tuvo un valor de 0. En cuanto al indicador del RITA, dado que todavía está en proceso de formulación por parte de la secretaria de transparencia, tampoco registra valor.
Por la parte de los indicadores del componente de prevención, el componente de integridad del MIPG tuvo una reducción al pasar de 86,80% al 86%, mientras que el componente de integridad tuvo una reducción al pasar de 79,8 al 79,5%, lo propio ocurrió con el componente del Mapa de riesgos de corrupción donde pasó de tener un resultado del 76,7% al 75,7%. 
De esta forma el indicador pasa de 2019 de 0,867  a 0,862 en 2020 , lo que de acuerdo con la meta del 85%, representa un avance de 101%.</t>
  </si>
  <si>
    <t>Durante el mes de mayo se obtuvo un 87.5% en el índice de desempeño institucional del DAFP, con lo cual se da por cumplido este indicador</t>
  </si>
  <si>
    <t>Para septiembre se registro un total de 110 noticias de las cuales 81 son positivas, lo que corresponde a un 74%</t>
  </si>
  <si>
    <t>De 853 personas que respondieron la encuesta, 765 se encuentran satisfechas con los contenidos de comunicación interna, equivalente al 90% de la muestra.</t>
  </si>
  <si>
    <t>Al cierre de septiembre/2021 se registra ingresos de $88.580.046.397,oo y compromisos de $127.353.251.227,oo, lo cual arroja un indicador de 0.69 </t>
  </si>
  <si>
    <t>El avance del indicador de Sostenibilidad Financiera para el 3 trimestre es de 17.7%, para un avance consolidado del 56.2%, las evidencias de la gestión se encuentran en la carpeta  OneDrivehttps://anla-my.sharepoint.com/:f:/g/personal/wrodriguez_anla_gov_co1/Ei7o1bAT9w9Mjpr2ySxwLzwBWIfxj9a2uB4UCYNZt6cr3Q?e=1LHSg7&lt;/p&gt;</t>
  </si>
  <si>
    <t>VIGENCIA 2020: 100%. 
En la vigencia 2020 se identificó la línea base del número de demandas producto de la causa "omisión en el ejercicio de las funciones de inspección, control y vigilancia" y se formuló el cronograma de actividades OAJ para la reducción de demandas.
E2. Evidencias Indicador PEI DJ_2021
VIGENCIA 2021: 69% (al 30-09-21)
De las 21 actividades formuladas en el plan de acción, 7 se cumplieron al 100%, 12 estan en proceso de ejecución y 2 están pendientes de reformulación.
E1.Info. seguimiento Omisión y PPDA (ene-sep) PEI
E2. Evidencias Indicador PEI DJ_2021</t>
  </si>
  <si>
    <t xml:space="preserve">VIGENCIA 2020 - 2021: Entre el 01/06/2020 y el 30/09/2021 se presentaron 8 recursos de reposición contra sanción, de los cuales a la fecha se han resuelto 3, con un promedio de 123 días contados a partir de la presentación del recurso y la fecha de expedición de la Resolución que resuelve el recurso de reposición.
Evidencias: E1_ Tablero de control de recursos de reposición. </t>
  </si>
  <si>
    <t>No. De recursos de reposición resueltos en el término de acuerdo a la meta establecida para cada vigencia/ total de recursos resueltos en la vigencia.</t>
  </si>
  <si>
    <t>Valoración económica y manejo de impactos</t>
  </si>
  <si>
    <t>A la fecha se han adelantado 857  proyectos en seguimiento con aplicación de la metodología del Indice de Desempeño Ambiental es decir un avance del 68%</t>
  </si>
  <si>
    <t>Al mes de septiembre de 2021 se emitieron  1954 actos administrativos, de los cuales 1919 son vigencia 2021 y 35 son rezagos 2020.</t>
  </si>
  <si>
    <t>Al mes deSeptiembre  de 2021, se realizó seguimiento a 655 expedientes en la vigencia 2021 de los grupos Alto Magdalena-Cauca, Caribe - Pacifico, Magdalena Medio - Cauca – Catatumbo y Orinoquia – Amazonas, de los 1358 expedientes activos objeto de seguimiento objeto de seguimiento en etapa de construcción, operación y desmantelamiento y/o abandono.</t>
  </si>
  <si>
    <t xml:space="preserve"> avance esperado 2 años</t>
  </si>
  <si>
    <t>avance esperado anual</t>
  </si>
  <si>
    <t xml:space="preserve">mayor a 16.38% </t>
  </si>
  <si>
    <t>verde</t>
  </si>
  <si>
    <t>amarillo</t>
  </si>
  <si>
    <t>entre 13.65 y 16.38%</t>
  </si>
  <si>
    <t>menor a 13.65%</t>
  </si>
  <si>
    <t>rojo</t>
  </si>
  <si>
    <t>Semáforo avance general</t>
  </si>
  <si>
    <t>A corte 30 de septiembre de 2021 ANLA debía resolver 89 solicitudes de licenciamiento ambiental; (43) Nuevas, (46) Modificaciones, de las cuales 86 solicitudes se resolvieron oportunamente (42) Nuevas y (44) Modificaciones. El indicador registra un 97% de avance y un cumplimiento de 105% frente a la meta programada para la vigencia.</t>
  </si>
  <si>
    <t>A corte 30 de septiembre se registra un 96.16% en el índice de capacidad de prestación de servicios de tecnológia</t>
  </si>
  <si>
    <t>Según el avance particular de cada componente transversar y estructural se presenta un avance acumulado de 73.87% en el mes de septiembre</t>
  </si>
  <si>
    <t>Durante el periodo se publicaron 4 nuevas capas temáticas internas en AGIL. Del total de 50 se han publicado 35</t>
  </si>
  <si>
    <t>A corte 30 de septiembre se han desarrollado 8 proyectos priorizados</t>
  </si>
  <si>
    <t>A corte 30 de septiembre se han actualizado 9 módulos</t>
  </si>
  <si>
    <t>Porcentaje de efectividad de las acciones de mejoramiento definidas por la entidad</t>
  </si>
  <si>
    <t>En el mes de septiembre se realizó la evaluación de 28 acciones de las cuales se cerraron 27. El acumulado es el total de 565 acciones evaluadas frente a 532 con cierre positivo.</t>
  </si>
  <si>
    <t xml:space="preserve">Se adelantó la evaluación del Sistema de Control Interno, obteniendo un 92.1%, esta fue presentada en el Comité de Cooridnación Institucional de Control Interno el día 29 de julio de 2021 y publicada en la página web de la ANLA el día 30 de julio de 2021, de acuerdo con la normativa vigente. </t>
  </si>
  <si>
    <t>A corte 30 de septiembre se alcanzó un 76.2% de cumplimiento de los indicadores de producto de la entidad.</t>
  </si>
  <si>
    <t>2021*</t>
  </si>
  <si>
    <t>Porcentaje de avance general*</t>
  </si>
  <si>
    <t>A corte 30 de septiembre de 2021 se han expedido 293 actos administrativos para resolver las solicitudes de evaluación de licenciamiento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</si>
</sst>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0.0%"/>
    <numFmt numFmtId="169" formatCode="0.000%"/>
    <numFmt numFmtId="170" formatCode="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24"/>
      <color theme="1"/>
      <name val="Arial Narrow"/>
      <family val="2"/>
    </font>
    <font>
      <sz val="12"/>
      <color theme="1"/>
      <name val="Arial Narrow"/>
      <family val="2"/>
    </font>
    <font>
      <sz val="9"/>
      <name val="Calibri"/>
      <family val="2"/>
      <scheme val="minor"/>
    </font>
    <font>
      <b/>
      <sz val="12"/>
      <color theme="1"/>
      <name val="Arial Narrow"/>
      <family val="2"/>
    </font>
    <font>
      <sz val="10"/>
      <color theme="1"/>
      <name val="Calibri"/>
      <family val="2"/>
      <scheme val="minor"/>
    </font>
    <font>
      <sz val="10"/>
      <name val="Calibri"/>
      <family val="2"/>
      <scheme val="minor"/>
    </font>
    <font>
      <b/>
      <sz val="16"/>
      <color theme="1"/>
      <name val="Calibri"/>
      <family val="2"/>
      <scheme val="minor"/>
    </font>
    <font>
      <b/>
      <sz val="14"/>
      <color theme="1"/>
      <name val="Calibri"/>
      <family val="2"/>
      <scheme val="minor"/>
    </font>
    <font>
      <sz val="9"/>
      <color rgb="FF000000"/>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2"/>
      <color rgb="FFFFFFFF"/>
      <name val="Calibri"/>
      <family val="2"/>
      <scheme val="minor"/>
    </font>
    <font>
      <b/>
      <sz val="12"/>
      <color theme="1"/>
      <name val="Calibri"/>
      <family val="2"/>
      <scheme val="minor"/>
    </font>
    <font>
      <sz val="9"/>
      <color rgb="FFFF0000"/>
      <name val="Calibri"/>
      <family val="2"/>
      <scheme val="minor"/>
    </font>
    <font>
      <b/>
      <sz val="9"/>
      <color rgb="FF000000"/>
      <name val="Calibri"/>
      <family val="2"/>
      <scheme val="minor"/>
    </font>
    <font>
      <sz val="11"/>
      <color theme="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A9D08E"/>
        <bgColor rgb="FF000000"/>
      </patternFill>
    </fill>
    <fill>
      <patternFill patternType="solid">
        <fgColor rgb="FF375623"/>
        <bgColor rgb="FF000000"/>
      </patternFill>
    </fill>
    <fill>
      <patternFill patternType="solid">
        <fgColor rgb="FFFFFFFF"/>
        <bgColor rgb="FF000000"/>
      </patternFill>
    </fill>
    <fill>
      <patternFill patternType="solid">
        <fgColor theme="0"/>
        <bgColor rgb="FF000000"/>
      </patternFill>
    </fill>
  </fills>
  <borders count="68">
    <border>
      <left/>
      <right/>
      <top/>
      <bottom/>
      <diagonal/>
    </border>
    <border>
      <left style="thin">
        <color auto="1"/>
      </left>
      <right style="thin">
        <color auto="1"/>
      </right>
      <top style="thin">
        <color auto="1"/>
      </top>
      <bottom style="thin">
        <color auto="1"/>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right style="thin">
        <color auto="1"/>
      </right>
      <top style="thin">
        <color theme="2"/>
      </top>
      <bottom style="thin">
        <color theme="2"/>
      </bottom>
      <diagonal/>
    </border>
    <border>
      <left style="thin">
        <color auto="1"/>
      </left>
      <right/>
      <top style="thin">
        <color theme="2"/>
      </top>
      <bottom style="thin">
        <color theme="2"/>
      </bottom>
      <diagonal/>
    </border>
    <border>
      <left style="thin">
        <color theme="2"/>
      </left>
      <right style="thin">
        <color theme="2"/>
      </right>
      <top style="thin">
        <color theme="2"/>
      </top>
      <bottom style="thin">
        <color theme="2"/>
      </bottom>
      <diagonal/>
    </border>
    <border>
      <left/>
      <right/>
      <top style="thin">
        <color theme="2"/>
      </top>
      <bottom/>
      <diagonal/>
    </border>
    <border>
      <left style="thin">
        <color theme="9" tint="0.79998168889431442"/>
      </left>
      <right style="thin">
        <color theme="9" tint="0.39997558519241921"/>
      </right>
      <top style="thin">
        <color theme="9" tint="0.39997558519241921"/>
      </top>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left>
      <right/>
      <top/>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style="thin">
        <color auto="1"/>
      </right>
      <top style="thin">
        <color auto="1"/>
      </top>
      <bottom style="thin">
        <color auto="1"/>
      </bottom>
      <diagonal/>
    </border>
    <border>
      <left/>
      <right/>
      <top/>
      <bottom style="thin">
        <color theme="9"/>
      </bottom>
      <diagonal/>
    </border>
    <border>
      <left style="thin">
        <color theme="9"/>
      </left>
      <right/>
      <top style="thin">
        <color theme="9"/>
      </top>
      <bottom/>
      <diagonal/>
    </border>
    <border>
      <left style="thin">
        <color theme="9"/>
      </left>
      <right style="thin">
        <color theme="9"/>
      </right>
      <top style="thin">
        <color theme="2"/>
      </top>
      <bottom/>
      <diagonal/>
    </border>
    <border>
      <left/>
      <right style="thin">
        <color theme="9"/>
      </right>
      <top style="thin">
        <color theme="2"/>
      </top>
      <bottom/>
      <diagonal/>
    </border>
    <border>
      <left/>
      <right style="thin">
        <color theme="9"/>
      </right>
      <top/>
      <bottom/>
      <diagonal/>
    </border>
    <border>
      <left/>
      <right/>
      <top style="thin">
        <color theme="9"/>
      </top>
      <bottom/>
      <diagonal/>
    </border>
    <border>
      <left style="thin">
        <color theme="9"/>
      </left>
      <right style="thin">
        <color theme="9" tint="0.39997558519241921"/>
      </right>
      <top style="thin">
        <color theme="2"/>
      </top>
      <bottom/>
      <diagonal/>
    </border>
    <border>
      <left/>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style="thin">
        <color theme="9"/>
      </left>
      <right/>
      <top style="thin">
        <color theme="9"/>
      </top>
      <bottom style="thin">
        <color theme="9"/>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theme="9" tint="0.79998168889431442"/>
      </left>
      <right style="thin">
        <color theme="9" tint="0.79998168889431442"/>
      </right>
      <top/>
      <bottom style="thin">
        <color theme="9" tint="0.79998168889431442"/>
      </bottom>
      <diagonal/>
    </border>
    <border>
      <left style="thin">
        <color rgb="FFE7E6E6"/>
      </left>
      <right style="thin">
        <color rgb="FFE7E6E6"/>
      </right>
      <top/>
      <bottom/>
      <diagonal/>
    </border>
    <border>
      <left style="thin">
        <color auto="1"/>
      </left>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thin">
        <color auto="1"/>
      </right>
      <top style="dotted">
        <color auto="1"/>
      </top>
      <bottom/>
      <diagonal/>
    </border>
    <border>
      <left/>
      <right style="thin">
        <color auto="1"/>
      </right>
      <top style="dotted">
        <color auto="1"/>
      </top>
      <bottom/>
      <diagonal/>
    </border>
    <border>
      <left style="thin">
        <color auto="1"/>
      </left>
      <right/>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theme="9"/>
      </right>
      <top style="thin">
        <color theme="9"/>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39997558519241921"/>
      </left>
      <right/>
      <top style="thin">
        <color theme="9"/>
      </top>
      <bottom/>
      <diagonal/>
    </border>
    <border>
      <left style="thin">
        <color theme="9" tint="0.39997558519241921"/>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style="thin">
        <color theme="9"/>
      </right>
      <top style="thin">
        <color theme="9"/>
      </top>
      <bottom style="thin">
        <color theme="9"/>
      </bottom>
      <diagonal/>
    </border>
    <border>
      <left style="thin">
        <color theme="9" tint="0.39997558519241921"/>
      </left>
      <right style="thin">
        <color theme="9" tint="0.39997558519241921"/>
      </right>
      <top/>
      <bottom/>
      <diagonal/>
    </border>
    <border>
      <left/>
      <right style="thin">
        <color theme="9" tint="-0.24994659260841701"/>
      </right>
      <top style="thin">
        <color theme="9" tint="-0.24994659260841701"/>
      </top>
      <bottom style="thin">
        <color theme="9" tint="-0.24994659260841701"/>
      </bottom>
      <diagonal/>
    </border>
    <border>
      <left/>
      <right style="thin">
        <color theme="9" tint="0.39997558519241921"/>
      </right>
      <top/>
      <bottom/>
      <diagonal/>
    </border>
    <border>
      <left style="thin">
        <color theme="9" tint="0.39994506668294322"/>
      </left>
      <right style="thin">
        <color theme="9" tint="-0.24994659260841701"/>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n">
        <color theme="9" tint="0.39994506668294322"/>
      </left>
      <right style="thin">
        <color theme="9" tint="-0.24994659260841701"/>
      </right>
      <top/>
      <bottom style="thin">
        <color theme="9" tint="-0.24994659260841701"/>
      </bottom>
      <diagonal/>
    </border>
    <border>
      <left style="thin">
        <color theme="9" tint="-0.24994659260841701"/>
      </left>
      <right style="thin">
        <color theme="9" tint="-0.24994659260841701"/>
      </right>
      <top/>
      <bottom style="thin">
        <color theme="9" tint="-0.2499465926084170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theme="9" tint="0.59996337778862885"/>
      </left>
      <right/>
      <top style="thin">
        <color theme="2"/>
      </top>
      <bottom/>
      <diagonal/>
    </border>
    <border>
      <left style="thin">
        <color theme="9" tint="0.59996337778862885"/>
      </left>
      <right/>
      <top/>
      <bottom/>
      <diagonal/>
    </border>
    <border>
      <left style="thin">
        <color theme="9" tint="0.59996337778862885"/>
      </left>
      <right/>
      <top/>
      <bottom style="thin">
        <color theme="9"/>
      </bottom>
      <diagonal/>
    </border>
    <border>
      <left style="thin">
        <color theme="9"/>
      </left>
      <right style="thin">
        <color theme="9"/>
      </right>
      <top/>
      <bottom style="medium">
        <color auto="1"/>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cellStyleXfs>
  <cellXfs count="334">
    <xf numFmtId="0" fontId="0" fillId="0" borderId="0" xfId="0"/>
    <xf numFmtId="0" fontId="4" fillId="2" borderId="0" xfId="0" applyFont="1" applyFill="1" applyAlignment="1">
      <alignment horizontal="center" vertical="center"/>
    </xf>
    <xf numFmtId="0" fontId="4" fillId="7" borderId="18" xfId="0" applyFont="1" applyFill="1" applyBorder="1" applyAlignment="1">
      <alignment horizontal="center" vertical="center" wrapText="1"/>
    </xf>
    <xf numFmtId="9" fontId="4" fillId="7" borderId="18" xfId="3" applyFont="1" applyFill="1" applyBorder="1" applyAlignment="1">
      <alignment horizontal="center" vertical="center" wrapText="1"/>
    </xf>
    <xf numFmtId="0" fontId="4" fillId="2" borderId="0" xfId="0" applyFont="1" applyFill="1" applyAlignment="1">
      <alignment horizontal="left" vertical="center"/>
    </xf>
    <xf numFmtId="0" fontId="4" fillId="7" borderId="0" xfId="0" applyFont="1" applyFill="1" applyAlignment="1">
      <alignment horizontal="left" vertical="center"/>
    </xf>
    <xf numFmtId="0" fontId="4" fillId="6" borderId="0" xfId="0" applyFont="1" applyFill="1" applyAlignment="1">
      <alignment horizontal="left" vertical="center"/>
    </xf>
    <xf numFmtId="0" fontId="4" fillId="6" borderId="20"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wrapText="1"/>
    </xf>
    <xf numFmtId="0" fontId="0" fillId="0" borderId="1" xfId="0" applyBorder="1"/>
    <xf numFmtId="3" fontId="0" fillId="0" borderId="0" xfId="0" applyNumberFormat="1"/>
    <xf numFmtId="168" fontId="0" fillId="0" borderId="0" xfId="0" applyNumberFormat="1"/>
    <xf numFmtId="169" fontId="0" fillId="0" borderId="0" xfId="0" applyNumberFormat="1"/>
    <xf numFmtId="0" fontId="2" fillId="5" borderId="15" xfId="0" applyFont="1" applyFill="1" applyBorder="1" applyAlignment="1">
      <alignment horizontal="center" vertical="center" wrapText="1"/>
    </xf>
    <xf numFmtId="0" fontId="0" fillId="0" borderId="0" xfId="0" applyAlignment="1">
      <alignment wrapText="1"/>
    </xf>
    <xf numFmtId="167" fontId="0" fillId="0" borderId="0" xfId="5" applyFont="1" applyAlignment="1">
      <alignment wrapText="1"/>
    </xf>
    <xf numFmtId="0" fontId="9" fillId="0" borderId="0" xfId="0" applyFont="1" applyAlignment="1">
      <alignment horizontal="center" vertical="center" wrapText="1"/>
    </xf>
    <xf numFmtId="0" fontId="2" fillId="2" borderId="0" xfId="0" applyFont="1" applyFill="1" applyAlignment="1">
      <alignment horizontal="center" vertical="center" wrapText="1"/>
    </xf>
    <xf numFmtId="0" fontId="9" fillId="2" borderId="0" xfId="0" applyFont="1" applyFill="1" applyAlignment="1">
      <alignment horizontal="center" vertical="center" wrapText="1"/>
    </xf>
    <xf numFmtId="0" fontId="0" fillId="2" borderId="0" xfId="0" applyFill="1" applyAlignment="1">
      <alignment wrapText="1"/>
    </xf>
    <xf numFmtId="167" fontId="0" fillId="2" borderId="0" xfId="5" applyFont="1" applyFill="1" applyAlignment="1">
      <alignment wrapText="1"/>
    </xf>
    <xf numFmtId="0" fontId="0" fillId="2" borderId="0" xfId="0" applyFill="1" applyAlignment="1">
      <alignment horizontal="center" vertical="center" wrapText="1"/>
    </xf>
    <xf numFmtId="0" fontId="0" fillId="2" borderId="0" xfId="0" applyFill="1"/>
    <xf numFmtId="1" fontId="4" fillId="6" borderId="20" xfId="3" applyNumberFormat="1" applyFont="1" applyFill="1" applyBorder="1" applyAlignment="1">
      <alignment horizontal="center" vertical="center" wrapText="1"/>
    </xf>
    <xf numFmtId="0" fontId="4" fillId="7" borderId="20" xfId="0" applyFont="1" applyFill="1" applyBorder="1" applyAlignment="1">
      <alignment horizontal="center" vertical="center" wrapText="1"/>
    </xf>
    <xf numFmtId="0" fontId="0" fillId="0" borderId="24" xfId="0" applyBorder="1"/>
    <xf numFmtId="0" fontId="4" fillId="7" borderId="20" xfId="0" applyFont="1" applyFill="1" applyBorder="1" applyAlignment="1">
      <alignment horizontal="center" vertical="center" wrapText="1"/>
    </xf>
    <xf numFmtId="14"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left" vertical="center" wrapText="1"/>
      <protection locked="0"/>
    </xf>
    <xf numFmtId="9" fontId="4" fillId="8" borderId="20" xfId="3"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20" xfId="0" applyFont="1" applyFill="1" applyBorder="1" applyAlignment="1">
      <alignment horizontal="center" vertical="center" wrapText="1"/>
    </xf>
    <xf numFmtId="9" fontId="4" fillId="9" borderId="20" xfId="3" applyFont="1" applyFill="1" applyBorder="1" applyAlignment="1">
      <alignment horizontal="center" vertical="center" wrapText="1"/>
    </xf>
    <xf numFmtId="170" fontId="4" fillId="7" borderId="21" xfId="3" applyNumberFormat="1" applyFont="1" applyFill="1" applyBorder="1" applyAlignment="1">
      <alignment vertical="center" wrapText="1"/>
    </xf>
    <xf numFmtId="9" fontId="4" fillId="9" borderId="20" xfId="3" applyFont="1" applyFill="1" applyBorder="1" applyAlignment="1">
      <alignment horizontal="center" vertical="center"/>
    </xf>
    <xf numFmtId="0" fontId="4" fillId="6" borderId="20"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9" borderId="17" xfId="0" applyFont="1" applyFill="1" applyBorder="1" applyAlignment="1">
      <alignment vertical="center" wrapText="1"/>
    </xf>
    <xf numFmtId="9" fontId="4" fillId="6" borderId="17" xfId="0" applyNumberFormat="1" applyFont="1" applyFill="1" applyBorder="1" applyAlignment="1">
      <alignment horizontal="center" vertical="center" wrapText="1"/>
    </xf>
    <xf numFmtId="0" fontId="0" fillId="0" borderId="0" xfId="0" applyFont="1"/>
    <xf numFmtId="0" fontId="4" fillId="7" borderId="30" xfId="0" applyFont="1" applyFill="1" applyBorder="1" applyAlignment="1">
      <alignment vertical="center" wrapText="1"/>
    </xf>
    <xf numFmtId="0" fontId="2" fillId="5" borderId="1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3" xfId="0" applyFont="1" applyFill="1" applyBorder="1" applyAlignment="1">
      <alignment vertical="center" wrapText="1"/>
    </xf>
    <xf numFmtId="0" fontId="4" fillId="7" borderId="16" xfId="0" applyFont="1" applyFill="1" applyBorder="1" applyAlignment="1">
      <alignment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left" vertical="center"/>
    </xf>
    <xf numFmtId="0" fontId="4" fillId="7" borderId="21" xfId="0" applyFont="1" applyFill="1" applyBorder="1" applyAlignment="1">
      <alignment horizontal="center" vertical="center" wrapText="1"/>
    </xf>
    <xf numFmtId="9" fontId="7" fillId="7" borderId="20" xfId="0" applyNumberFormat="1" applyFont="1" applyFill="1" applyBorder="1" applyAlignment="1">
      <alignment horizontal="center" vertical="center" wrapText="1"/>
    </xf>
    <xf numFmtId="9" fontId="7" fillId="6" borderId="20" xfId="0" applyNumberFormat="1" applyFont="1" applyFill="1" applyBorder="1" applyAlignment="1">
      <alignment horizontal="center" vertical="center" wrapText="1"/>
    </xf>
    <xf numFmtId="0" fontId="9" fillId="8" borderId="0" xfId="0" applyFont="1" applyFill="1" applyAlignment="1">
      <alignment horizontal="center" vertical="center" wrapText="1"/>
    </xf>
    <xf numFmtId="9" fontId="9" fillId="8" borderId="0" xfId="0" applyNumberFormat="1" applyFont="1" applyFill="1" applyAlignment="1">
      <alignment horizontal="center" vertical="center" wrapText="1"/>
    </xf>
    <xf numFmtId="9" fontId="11" fillId="2" borderId="36" xfId="0" applyNumberFormat="1" applyFont="1" applyFill="1" applyBorder="1" applyAlignment="1">
      <alignment horizontal="center" vertical="center"/>
    </xf>
    <xf numFmtId="0" fontId="11" fillId="10" borderId="35" xfId="0" applyFont="1" applyFill="1" applyBorder="1" applyAlignment="1">
      <alignment horizontal="center" vertical="center" wrapText="1"/>
    </xf>
    <xf numFmtId="9" fontId="4" fillId="7" borderId="20" xfId="3" applyFont="1" applyFill="1" applyBorder="1" applyAlignment="1">
      <alignment horizontal="center" vertical="center" wrapText="1"/>
    </xf>
    <xf numFmtId="0" fontId="12" fillId="10" borderId="35" xfId="0" applyFont="1" applyFill="1" applyBorder="1" applyAlignment="1">
      <alignment horizontal="center" vertical="center" wrapText="1"/>
    </xf>
    <xf numFmtId="9" fontId="7" fillId="7" borderId="20" xfId="3" applyFont="1" applyFill="1" applyBorder="1" applyAlignment="1">
      <alignment horizontal="center" vertical="center" wrapText="1"/>
    </xf>
    <xf numFmtId="9" fontId="4" fillId="7" borderId="37" xfId="3" applyFont="1" applyFill="1" applyBorder="1" applyAlignment="1">
      <alignment horizontal="center" vertical="center" wrapText="1"/>
    </xf>
    <xf numFmtId="0" fontId="4" fillId="7" borderId="37" xfId="0" applyFont="1" applyFill="1" applyBorder="1" applyAlignment="1">
      <alignment horizontal="center" vertical="center" wrapText="1"/>
    </xf>
    <xf numFmtId="0" fontId="0" fillId="0" borderId="0" xfId="0"/>
    <xf numFmtId="0" fontId="4" fillId="7" borderId="20" xfId="0" applyFont="1" applyFill="1" applyBorder="1" applyAlignment="1">
      <alignment horizontal="center" vertical="center" wrapText="1"/>
    </xf>
    <xf numFmtId="9" fontId="4" fillId="7" borderId="20" xfId="3" applyFont="1" applyFill="1" applyBorder="1" applyAlignment="1">
      <alignment horizontal="center" vertical="center" wrapText="1"/>
    </xf>
    <xf numFmtId="0" fontId="0" fillId="2" borderId="0" xfId="0" applyFill="1"/>
    <xf numFmtId="0" fontId="4" fillId="9" borderId="18" xfId="0" applyFont="1" applyFill="1" applyBorder="1" applyAlignment="1">
      <alignment horizontal="center" vertical="center" wrapText="1"/>
    </xf>
    <xf numFmtId="0" fontId="4" fillId="9" borderId="20" xfId="0" applyFont="1" applyFill="1" applyBorder="1" applyAlignment="1">
      <alignment horizontal="center" vertical="center" wrapText="1"/>
    </xf>
    <xf numFmtId="9" fontId="4" fillId="9" borderId="20" xfId="3" applyFont="1" applyFill="1" applyBorder="1" applyAlignment="1">
      <alignment horizontal="center" vertical="center" wrapText="1"/>
    </xf>
    <xf numFmtId="0" fontId="7" fillId="7" borderId="20" xfId="0" applyFont="1" applyFill="1" applyBorder="1" applyAlignment="1">
      <alignment horizontal="center" vertical="center" wrapText="1"/>
    </xf>
    <xf numFmtId="0" fontId="4" fillId="6" borderId="33" xfId="0" applyFont="1" applyFill="1" applyBorder="1" applyAlignment="1">
      <alignment horizontal="center" vertical="center" wrapText="1"/>
    </xf>
    <xf numFmtId="9" fontId="4" fillId="6" borderId="33" xfId="0" applyNumberFormat="1" applyFont="1" applyFill="1" applyBorder="1" applyAlignment="1">
      <alignment horizontal="center" vertical="center" wrapText="1"/>
    </xf>
    <xf numFmtId="10" fontId="4" fillId="6" borderId="34" xfId="0" applyNumberFormat="1" applyFont="1" applyFill="1" applyBorder="1" applyAlignment="1">
      <alignment horizontal="center" vertical="center" wrapText="1"/>
    </xf>
    <xf numFmtId="0" fontId="15" fillId="11" borderId="41" xfId="0" applyFont="1" applyFill="1" applyBorder="1" applyAlignment="1">
      <alignment horizontal="center" vertical="center"/>
    </xf>
    <xf numFmtId="0" fontId="15" fillId="11" borderId="42" xfId="0" applyFont="1" applyFill="1" applyBorder="1" applyAlignment="1">
      <alignment horizontal="center" vertical="center"/>
    </xf>
    <xf numFmtId="0" fontId="17" fillId="12" borderId="39" xfId="0" applyFont="1" applyFill="1" applyBorder="1"/>
    <xf numFmtId="0" fontId="14" fillId="12" borderId="1" xfId="0" applyFont="1" applyFill="1" applyBorder="1" applyAlignment="1">
      <alignment horizontal="center" vertical="center" wrapText="1"/>
    </xf>
    <xf numFmtId="0" fontId="15" fillId="11" borderId="44" xfId="0" applyFont="1" applyFill="1" applyBorder="1" applyAlignment="1">
      <alignment horizontal="center" vertical="center"/>
    </xf>
    <xf numFmtId="0" fontId="15" fillId="11" borderId="45" xfId="0" applyFont="1" applyFill="1" applyBorder="1" applyAlignment="1">
      <alignment horizontal="center" vertical="center"/>
    </xf>
    <xf numFmtId="10" fontId="17" fillId="12" borderId="40" xfId="0" applyNumberFormat="1" applyFont="1" applyFill="1" applyBorder="1" applyAlignment="1">
      <alignment horizontal="center"/>
    </xf>
    <xf numFmtId="9" fontId="16" fillId="13" borderId="43"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6" fillId="11" borderId="41" xfId="0" applyFont="1" applyFill="1" applyBorder="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xf>
    <xf numFmtId="0" fontId="16" fillId="11" borderId="46" xfId="0" applyFont="1" applyFill="1" applyBorder="1" applyAlignment="1">
      <alignment horizontal="left" vertical="center" wrapText="1"/>
    </xf>
    <xf numFmtId="9" fontId="16" fillId="13" borderId="47" xfId="0" applyNumberFormat="1" applyFont="1" applyFill="1" applyBorder="1" applyAlignment="1">
      <alignment horizontal="center" vertical="center"/>
    </xf>
    <xf numFmtId="9" fontId="16" fillId="14" borderId="47" xfId="0" applyNumberFormat="1" applyFont="1" applyFill="1" applyBorder="1" applyAlignment="1">
      <alignment horizontal="center" vertical="center"/>
    </xf>
    <xf numFmtId="9" fontId="16" fillId="13" borderId="48" xfId="0" applyNumberFormat="1" applyFont="1" applyFill="1" applyBorder="1" applyAlignment="1">
      <alignment horizontal="center" vertical="center"/>
    </xf>
    <xf numFmtId="0" fontId="4" fillId="6" borderId="17" xfId="0" applyFont="1" applyFill="1" applyBorder="1" applyAlignment="1">
      <alignment vertical="center" wrapText="1"/>
    </xf>
    <xf numFmtId="0" fontId="2" fillId="3" borderId="1" xfId="0" applyFont="1" applyFill="1" applyBorder="1" applyAlignment="1">
      <alignment horizontal="center" vertical="center"/>
    </xf>
    <xf numFmtId="9" fontId="0" fillId="2" borderId="0" xfId="0" applyNumberFormat="1" applyFill="1"/>
    <xf numFmtId="168" fontId="0" fillId="2" borderId="0" xfId="3" applyNumberFormat="1" applyFont="1" applyFill="1"/>
    <xf numFmtId="0" fontId="3" fillId="2" borderId="1" xfId="0" applyFont="1" applyFill="1" applyBorder="1" applyAlignment="1">
      <alignment horizontal="center"/>
    </xf>
    <xf numFmtId="10" fontId="0" fillId="2" borderId="0" xfId="0" applyNumberFormat="1" applyFill="1"/>
    <xf numFmtId="168" fontId="3" fillId="2" borderId="1" xfId="0" applyNumberFormat="1" applyFont="1" applyFill="1" applyBorder="1" applyAlignment="1">
      <alignment horizontal="center"/>
    </xf>
    <xf numFmtId="0" fontId="4" fillId="6" borderId="20" xfId="0" applyFont="1" applyFill="1" applyBorder="1" applyAlignment="1">
      <alignment horizontal="center" vertical="center" wrapText="1"/>
    </xf>
    <xf numFmtId="9" fontId="4" fillId="6" borderId="20" xfId="3" applyFont="1" applyFill="1" applyBorder="1" applyAlignment="1">
      <alignment horizontal="center" vertical="center" wrapText="1"/>
    </xf>
    <xf numFmtId="9" fontId="4" fillId="7" borderId="20" xfId="3" applyFont="1" applyFill="1" applyBorder="1" applyAlignment="1">
      <alignment horizontal="center" vertical="center" wrapText="1"/>
    </xf>
    <xf numFmtId="0" fontId="4" fillId="7" borderId="20" xfId="0" applyFont="1" applyFill="1" applyBorder="1" applyAlignment="1">
      <alignment horizontal="center" vertical="center" wrapText="1"/>
    </xf>
    <xf numFmtId="9" fontId="4" fillId="7" borderId="21" xfId="3" applyFont="1" applyFill="1" applyBorder="1" applyAlignment="1">
      <alignment horizontal="center" vertical="center" wrapText="1"/>
    </xf>
    <xf numFmtId="0" fontId="3" fillId="7" borderId="1" xfId="0" applyFont="1" applyFill="1" applyBorder="1" applyAlignment="1">
      <alignment horizontal="center"/>
    </xf>
    <xf numFmtId="0" fontId="18" fillId="10" borderId="35" xfId="0" applyFont="1" applyFill="1" applyBorder="1" applyAlignment="1">
      <alignment horizontal="center" vertical="center" wrapText="1"/>
    </xf>
    <xf numFmtId="0" fontId="4" fillId="7" borderId="21" xfId="0" applyFont="1" applyFill="1" applyBorder="1" applyAlignment="1">
      <alignment vertical="center" wrapText="1"/>
    </xf>
    <xf numFmtId="0" fontId="4" fillId="7" borderId="22" xfId="0" applyFont="1" applyFill="1" applyBorder="1" applyAlignment="1">
      <alignment vertical="center" wrapText="1"/>
    </xf>
    <xf numFmtId="0" fontId="4" fillId="7" borderId="23" xfId="0" applyFont="1" applyFill="1" applyBorder="1" applyAlignment="1">
      <alignment vertical="center" wrapText="1"/>
    </xf>
    <xf numFmtId="0" fontId="3" fillId="10" borderId="35" xfId="0" applyFont="1" applyFill="1" applyBorder="1" applyAlignment="1">
      <alignment horizontal="center" vertical="center" wrapText="1"/>
    </xf>
    <xf numFmtId="9" fontId="4" fillId="7" borderId="21" xfId="3" applyFont="1" applyFill="1" applyBorder="1" applyAlignment="1">
      <alignment vertical="center" wrapText="1"/>
    </xf>
    <xf numFmtId="9" fontId="4" fillId="7" borderId="22" xfId="3" applyFont="1" applyFill="1" applyBorder="1" applyAlignment="1">
      <alignment vertical="center" wrapText="1"/>
    </xf>
    <xf numFmtId="0" fontId="4" fillId="9" borderId="20" xfId="0" applyFont="1" applyFill="1" applyBorder="1" applyAlignment="1">
      <alignment horizontal="center" vertical="center"/>
    </xf>
    <xf numFmtId="0" fontId="7" fillId="6" borderId="20" xfId="0" applyFont="1" applyFill="1" applyBorder="1" applyAlignment="1">
      <alignment horizontal="left" vertical="center" wrapText="1"/>
    </xf>
    <xf numFmtId="1" fontId="4" fillId="8" borderId="20" xfId="3" applyNumberFormat="1" applyFont="1" applyFill="1" applyBorder="1" applyAlignment="1">
      <alignment horizontal="center" vertical="center" wrapText="1"/>
    </xf>
    <xf numFmtId="9" fontId="4" fillId="8" borderId="20" xfId="3" applyFont="1" applyFill="1" applyBorder="1" applyAlignment="1">
      <alignment horizontal="center" vertical="center"/>
    </xf>
    <xf numFmtId="9" fontId="18" fillId="2" borderId="36" xfId="0" applyNumberFormat="1" applyFont="1" applyFill="1" applyBorder="1" applyAlignment="1">
      <alignment horizontal="center" vertical="center"/>
    </xf>
    <xf numFmtId="0" fontId="10" fillId="7" borderId="20"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7" fillId="8" borderId="20" xfId="0" applyFont="1" applyFill="1" applyBorder="1" applyAlignment="1">
      <alignment horizontal="center" vertical="center" wrapText="1"/>
    </xf>
    <xf numFmtId="9" fontId="7" fillId="8" borderId="20" xfId="0" applyNumberFormat="1"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9" borderId="50" xfId="0" applyFont="1" applyFill="1" applyBorder="1" applyAlignment="1">
      <alignment horizontal="center" vertical="center" wrapText="1"/>
    </xf>
    <xf numFmtId="0" fontId="4" fillId="9" borderId="50" xfId="0" applyFont="1" applyFill="1" applyBorder="1" applyAlignment="1">
      <alignment horizontal="left" vertical="center"/>
    </xf>
    <xf numFmtId="0" fontId="4" fillId="7" borderId="20" xfId="0" applyFont="1" applyFill="1" applyBorder="1" applyAlignment="1">
      <alignment horizontal="center" vertical="center" wrapText="1"/>
    </xf>
    <xf numFmtId="0" fontId="2" fillId="5" borderId="11" xfId="0" applyFont="1" applyFill="1" applyBorder="1" applyAlignment="1">
      <alignment horizontal="center" vertical="center" wrapText="1"/>
    </xf>
    <xf numFmtId="9" fontId="4" fillId="7" borderId="20" xfId="3"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9" fontId="4" fillId="9" borderId="54" xfId="3" applyFont="1" applyFill="1" applyBorder="1" applyAlignment="1">
      <alignment horizontal="center" vertical="center" wrapText="1"/>
    </xf>
    <xf numFmtId="0" fontId="4" fillId="6" borderId="55" xfId="0" applyFont="1" applyFill="1" applyBorder="1" applyAlignment="1">
      <alignment horizontal="center" vertical="center" wrapText="1"/>
    </xf>
    <xf numFmtId="0" fontId="4" fillId="7" borderId="53" xfId="0" applyFont="1" applyFill="1" applyBorder="1" applyAlignment="1">
      <alignment vertical="center" wrapText="1"/>
    </xf>
    <xf numFmtId="0" fontId="4" fillId="7" borderId="53" xfId="0" applyFont="1" applyFill="1" applyBorder="1" applyAlignment="1">
      <alignment horizontal="center" vertical="center" wrapText="1"/>
    </xf>
    <xf numFmtId="9" fontId="4" fillId="7" borderId="53" xfId="0" applyNumberFormat="1" applyFont="1" applyFill="1" applyBorder="1" applyAlignment="1">
      <alignment horizontal="center" vertical="center" wrapText="1"/>
    </xf>
    <xf numFmtId="0" fontId="4" fillId="7" borderId="56" xfId="0" applyFont="1" applyFill="1" applyBorder="1" applyAlignment="1">
      <alignment vertical="center" wrapText="1"/>
    </xf>
    <xf numFmtId="0" fontId="4" fillId="6" borderId="57" xfId="0" applyFont="1" applyFill="1" applyBorder="1" applyAlignment="1">
      <alignment horizontal="center" vertical="center" wrapText="1"/>
    </xf>
    <xf numFmtId="0" fontId="4" fillId="6" borderId="21" xfId="0" applyFont="1" applyFill="1" applyBorder="1" applyAlignment="1">
      <alignment vertical="center" wrapText="1"/>
    </xf>
    <xf numFmtId="0" fontId="4" fillId="7" borderId="22" xfId="0" applyFont="1" applyFill="1" applyBorder="1" applyAlignment="1">
      <alignment horizontal="center" vertical="center" wrapText="1"/>
    </xf>
    <xf numFmtId="9" fontId="4" fillId="6" borderId="20" xfId="3" applyFont="1" applyFill="1" applyBorder="1" applyAlignment="1">
      <alignment horizontal="center" vertical="center" wrapText="1"/>
    </xf>
    <xf numFmtId="9" fontId="4" fillId="7" borderId="21" xfId="3"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4" fillId="6" borderId="17" xfId="0" applyFont="1" applyFill="1" applyBorder="1" applyAlignment="1">
      <alignment horizontal="left" vertical="center" wrapText="1"/>
    </xf>
    <xf numFmtId="9" fontId="4" fillId="6" borderId="20" xfId="3" applyFont="1" applyFill="1" applyBorder="1" applyAlignment="1">
      <alignment horizontal="left" vertical="center" wrapText="1"/>
    </xf>
    <xf numFmtId="0" fontId="4" fillId="8" borderId="20" xfId="0" applyFont="1" applyFill="1" applyBorder="1" applyAlignment="1">
      <alignment vertical="center" wrapText="1"/>
    </xf>
    <xf numFmtId="0" fontId="4" fillId="8" borderId="20" xfId="0" applyFont="1" applyFill="1" applyBorder="1" applyAlignment="1">
      <alignment horizontal="center" vertical="center" wrapText="1"/>
    </xf>
    <xf numFmtId="0" fontId="18" fillId="10" borderId="62"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6" borderId="53" xfId="0" applyFont="1" applyFill="1" applyBorder="1" applyAlignment="1">
      <alignment vertical="center" wrapText="1"/>
    </xf>
    <xf numFmtId="0" fontId="9" fillId="9" borderId="53" xfId="0" applyFont="1" applyFill="1" applyBorder="1" applyAlignment="1">
      <alignment vertical="center" wrapText="1"/>
    </xf>
    <xf numFmtId="0" fontId="9" fillId="9" borderId="53" xfId="0" applyFont="1" applyFill="1" applyBorder="1" applyAlignment="1">
      <alignment horizontal="center" vertical="center" wrapText="1"/>
    </xf>
    <xf numFmtId="167" fontId="9" fillId="9" borderId="53" xfId="5" applyFont="1" applyFill="1" applyBorder="1" applyAlignment="1">
      <alignment vertical="center" wrapText="1"/>
    </xf>
    <xf numFmtId="165" fontId="9" fillId="9" borderId="53" xfId="1" applyFont="1" applyFill="1" applyBorder="1" applyAlignment="1">
      <alignment horizontal="center" vertical="center" wrapText="1"/>
    </xf>
    <xf numFmtId="9" fontId="10" fillId="7" borderId="53" xfId="3" applyFont="1" applyFill="1" applyBorder="1" applyAlignment="1">
      <alignment horizontal="center" vertical="center" wrapText="1"/>
    </xf>
    <xf numFmtId="0" fontId="10" fillId="7" borderId="53" xfId="0" applyFont="1" applyFill="1" applyBorder="1" applyAlignment="1">
      <alignment vertical="center" wrapText="1"/>
    </xf>
    <xf numFmtId="0" fontId="10" fillId="9" borderId="53" xfId="0" applyFont="1" applyFill="1" applyBorder="1" applyAlignment="1">
      <alignment vertical="center" wrapText="1"/>
    </xf>
    <xf numFmtId="10" fontId="10" fillId="9" borderId="53" xfId="0" applyNumberFormat="1" applyFont="1" applyFill="1" applyBorder="1" applyAlignment="1">
      <alignment horizontal="center" vertical="center"/>
    </xf>
    <xf numFmtId="165" fontId="4" fillId="7" borderId="53" xfId="1" applyFont="1" applyFill="1" applyBorder="1" applyAlignment="1">
      <alignment horizontal="center" vertical="center" wrapText="1"/>
    </xf>
    <xf numFmtId="165" fontId="4" fillId="7" borderId="53" xfId="1" applyFont="1" applyFill="1" applyBorder="1" applyAlignment="1">
      <alignment vertical="center" wrapText="1"/>
    </xf>
    <xf numFmtId="0" fontId="10" fillId="6" borderId="53" xfId="0" applyFont="1" applyFill="1" applyBorder="1" applyAlignment="1">
      <alignment vertical="center" wrapText="1"/>
    </xf>
    <xf numFmtId="9" fontId="10" fillId="6" borderId="53" xfId="0" applyNumberFormat="1" applyFont="1" applyFill="1" applyBorder="1" applyAlignment="1">
      <alignment horizontal="center" vertical="center" wrapText="1"/>
    </xf>
    <xf numFmtId="165" fontId="10" fillId="9" borderId="53" xfId="1" applyFont="1" applyFill="1" applyBorder="1" applyAlignment="1">
      <alignment horizontal="center" vertical="center" wrapText="1"/>
    </xf>
    <xf numFmtId="0" fontId="10" fillId="9" borderId="53" xfId="0" applyFont="1" applyFill="1" applyBorder="1" applyAlignment="1">
      <alignment horizontal="center" vertical="center" wrapText="1"/>
    </xf>
    <xf numFmtId="9" fontId="10" fillId="9" borderId="53" xfId="3" applyFont="1" applyFill="1" applyBorder="1" applyAlignment="1">
      <alignment horizontal="center" vertical="center" wrapText="1"/>
    </xf>
    <xf numFmtId="9" fontId="4" fillId="8" borderId="20" xfId="3" applyFont="1" applyFill="1" applyBorder="1" applyAlignment="1">
      <alignment vertical="center" wrapText="1"/>
    </xf>
    <xf numFmtId="1" fontId="13" fillId="11" borderId="38" xfId="0" applyNumberFormat="1" applyFont="1" applyFill="1" applyBorder="1" applyAlignment="1">
      <alignment horizontal="center" vertical="center" wrapText="1"/>
    </xf>
    <xf numFmtId="10" fontId="13" fillId="11" borderId="38" xfId="0" applyNumberFormat="1" applyFont="1" applyFill="1" applyBorder="1" applyAlignment="1">
      <alignment horizontal="center" vertical="center" wrapText="1"/>
    </xf>
    <xf numFmtId="1" fontId="4" fillId="7" borderId="5" xfId="3" applyNumberFormat="1" applyFont="1" applyFill="1" applyBorder="1" applyAlignment="1">
      <alignment horizontal="center" vertical="center" wrapText="1"/>
    </xf>
    <xf numFmtId="9" fontId="4" fillId="6" borderId="34" xfId="3" applyFont="1" applyFill="1" applyBorder="1" applyAlignment="1">
      <alignment horizontal="center" vertical="center" wrapText="1"/>
    </xf>
    <xf numFmtId="9" fontId="7" fillId="7" borderId="20" xfId="0" applyNumberFormat="1" applyFont="1" applyFill="1" applyBorder="1" applyAlignment="1">
      <alignment horizontal="center" vertical="center" wrapText="1"/>
    </xf>
    <xf numFmtId="9" fontId="7" fillId="6" borderId="20" xfId="0" applyNumberFormat="1" applyFont="1" applyFill="1" applyBorder="1" applyAlignment="1">
      <alignment horizontal="center" vertical="center" wrapText="1"/>
    </xf>
    <xf numFmtId="9" fontId="7" fillId="6" borderId="20" xfId="3" applyFont="1" applyFill="1" applyBorder="1" applyAlignment="1">
      <alignment horizontal="center" vertical="center" wrapText="1"/>
    </xf>
    <xf numFmtId="9" fontId="7" fillId="7" borderId="20" xfId="3" applyFont="1" applyFill="1" applyBorder="1" applyAlignment="1">
      <alignment horizontal="center" vertical="center" wrapText="1"/>
    </xf>
    <xf numFmtId="0" fontId="7" fillId="6" borderId="20"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0" fillId="2" borderId="0" xfId="0" applyFill="1" applyAlignment="1">
      <alignment wrapText="1"/>
    </xf>
    <xf numFmtId="9" fontId="4" fillId="8" borderId="20" xfId="3"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7" borderId="21" xfId="0" applyFont="1" applyFill="1" applyBorder="1" applyAlignment="1">
      <alignment horizontal="center" vertical="center" wrapText="1"/>
    </xf>
    <xf numFmtId="9" fontId="7" fillId="6" borderId="20" xfId="0" applyNumberFormat="1" applyFont="1" applyFill="1" applyBorder="1" applyAlignment="1">
      <alignment horizontal="center" vertical="center" wrapText="1"/>
    </xf>
    <xf numFmtId="0" fontId="9" fillId="8" borderId="0" xfId="0" applyFont="1" applyFill="1" applyAlignment="1">
      <alignment horizontal="center" vertical="center" wrapText="1"/>
    </xf>
    <xf numFmtId="9" fontId="4" fillId="6" borderId="20" xfId="3" applyFont="1" applyFill="1" applyBorder="1" applyAlignment="1">
      <alignment horizontal="center" vertical="center" wrapText="1"/>
    </xf>
    <xf numFmtId="9" fontId="4" fillId="7" borderId="21" xfId="3" applyFont="1" applyFill="1" applyBorder="1" applyAlignment="1">
      <alignment horizontal="center" vertical="center" wrapText="1"/>
    </xf>
    <xf numFmtId="0" fontId="13" fillId="11" borderId="38" xfId="0" applyFont="1" applyFill="1" applyBorder="1" applyAlignment="1">
      <alignment horizontal="center" vertical="center" wrapText="1"/>
    </xf>
    <xf numFmtId="9" fontId="13" fillId="11" borderId="38" xfId="0" applyNumberFormat="1"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7" borderId="22" xfId="0" applyFont="1" applyFill="1" applyBorder="1" applyAlignment="1">
      <alignment horizontal="center" vertical="center" wrapText="1"/>
    </xf>
    <xf numFmtId="9" fontId="4" fillId="6" borderId="20" xfId="3" applyFont="1" applyFill="1" applyBorder="1" applyAlignment="1">
      <alignment horizontal="left" vertical="center" wrapText="1"/>
    </xf>
    <xf numFmtId="0" fontId="4" fillId="8" borderId="20" xfId="0" applyFont="1" applyFill="1" applyBorder="1" applyAlignment="1">
      <alignment horizontal="center" vertical="center" wrapText="1"/>
    </xf>
    <xf numFmtId="9" fontId="11" fillId="2" borderId="63" xfId="0" applyNumberFormat="1" applyFont="1" applyFill="1" applyBorder="1" applyAlignment="1">
      <alignment horizontal="center" vertical="center"/>
    </xf>
    <xf numFmtId="0" fontId="7" fillId="7" borderId="20" xfId="0" applyFont="1" applyFill="1" applyBorder="1" applyAlignment="1">
      <alignment horizontal="left" vertical="center" wrapText="1"/>
    </xf>
    <xf numFmtId="9" fontId="4" fillId="7" borderId="22" xfId="3"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2" fontId="4" fillId="7" borderId="22" xfId="3" applyNumberFormat="1" applyFont="1" applyFill="1" applyBorder="1" applyAlignment="1">
      <alignment horizontal="center" vertical="center" wrapText="1"/>
    </xf>
    <xf numFmtId="168" fontId="4" fillId="6" borderId="20" xfId="3" applyNumberFormat="1" applyFont="1" applyFill="1" applyBorder="1" applyAlignment="1">
      <alignment horizontal="center" vertical="center" wrapText="1"/>
    </xf>
    <xf numFmtId="9" fontId="10" fillId="6" borderId="53" xfId="3" applyFont="1" applyFill="1" applyBorder="1" applyAlignment="1">
      <alignment horizontal="center" vertical="center" wrapText="1"/>
    </xf>
    <xf numFmtId="9" fontId="9" fillId="6" borderId="53" xfId="0" applyNumberFormat="1" applyFont="1" applyFill="1" applyBorder="1" applyAlignment="1">
      <alignment horizontal="center" vertical="center" wrapText="1"/>
    </xf>
    <xf numFmtId="9" fontId="9" fillId="7" borderId="53" xfId="3" applyFont="1" applyFill="1" applyBorder="1" applyAlignment="1">
      <alignment horizontal="center" vertical="center" wrapText="1"/>
    </xf>
    <xf numFmtId="2" fontId="4" fillId="7" borderId="20" xfId="3" applyNumberFormat="1" applyFont="1" applyFill="1" applyBorder="1" applyAlignment="1">
      <alignment horizontal="center" vertical="center" wrapText="1"/>
    </xf>
    <xf numFmtId="164" fontId="4" fillId="7" borderId="0" xfId="2" applyFont="1" applyFill="1" applyAlignment="1">
      <alignment horizontal="center" vertical="center" wrapText="1"/>
    </xf>
    <xf numFmtId="2" fontId="4" fillId="8" borderId="20" xfId="3" applyNumberFormat="1" applyFont="1" applyFill="1" applyBorder="1" applyAlignment="1">
      <alignment horizontal="center" vertical="center" wrapText="1"/>
    </xf>
    <xf numFmtId="164" fontId="4" fillId="8" borderId="0" xfId="2" applyFont="1" applyFill="1" applyAlignment="1">
      <alignment horizontal="center" vertical="center" wrapText="1"/>
    </xf>
    <xf numFmtId="168" fontId="4" fillId="8" borderId="20" xfId="3" applyNumberFormat="1" applyFont="1" applyFill="1" applyBorder="1" applyAlignment="1">
      <alignment horizontal="center" vertical="center" wrapText="1"/>
    </xf>
    <xf numFmtId="2" fontId="4" fillId="7" borderId="21" xfId="3" applyNumberFormat="1" applyFont="1" applyFill="1" applyBorder="1" applyAlignment="1">
      <alignment horizontal="center" vertical="center" wrapText="1"/>
    </xf>
    <xf numFmtId="167" fontId="9" fillId="8" borderId="31" xfId="5" applyFont="1" applyFill="1" applyBorder="1" applyAlignment="1">
      <alignment vertical="center" wrapText="1"/>
    </xf>
    <xf numFmtId="168" fontId="4" fillId="7" borderId="20" xfId="3" applyNumberFormat="1" applyFont="1" applyFill="1" applyBorder="1" applyAlignment="1">
      <alignment horizontal="center" vertical="center" wrapText="1"/>
    </xf>
    <xf numFmtId="1" fontId="4" fillId="7" borderId="20" xfId="3" applyNumberFormat="1" applyFont="1" applyFill="1" applyBorder="1" applyAlignment="1">
      <alignment horizontal="center" vertical="center" wrapText="1"/>
    </xf>
    <xf numFmtId="0" fontId="4" fillId="6" borderId="23" xfId="0" applyFont="1" applyFill="1" applyBorder="1" applyAlignment="1">
      <alignment vertical="center" wrapText="1"/>
    </xf>
    <xf numFmtId="168" fontId="4" fillId="7" borderId="20" xfId="0" applyNumberFormat="1" applyFont="1" applyFill="1" applyBorder="1" applyAlignment="1">
      <alignment horizontal="center" vertical="center" wrapText="1"/>
    </xf>
    <xf numFmtId="9" fontId="4" fillId="7" borderId="53" xfId="0" applyNumberFormat="1" applyFont="1" applyFill="1" applyBorder="1" applyAlignment="1">
      <alignment horizontal="center" vertical="center" wrapText="1"/>
    </xf>
    <xf numFmtId="9" fontId="4" fillId="7" borderId="53" xfId="0" applyNumberFormat="1" applyFont="1" applyFill="1" applyBorder="1" applyAlignment="1">
      <alignment horizontal="justify" vertical="center" wrapText="1"/>
    </xf>
    <xf numFmtId="0" fontId="4" fillId="6" borderId="26" xfId="0" applyFont="1" applyFill="1" applyBorder="1" applyAlignment="1">
      <alignment horizontal="justify" vertical="center" wrapText="1"/>
    </xf>
    <xf numFmtId="9" fontId="4" fillId="6" borderId="26" xfId="3" applyFont="1" applyFill="1" applyBorder="1" applyAlignment="1">
      <alignment horizontal="center" vertical="center" wrapText="1"/>
    </xf>
    <xf numFmtId="1" fontId="4" fillId="6" borderId="20" xfId="3" applyNumberFormat="1"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6" borderId="20" xfId="0" applyFont="1" applyFill="1" applyBorder="1" applyAlignment="1">
      <alignment horizontal="center" vertical="center" wrapText="1"/>
    </xf>
    <xf numFmtId="10" fontId="16" fillId="14" borderId="47" xfId="0" applyNumberFormat="1" applyFont="1" applyFill="1" applyBorder="1" applyAlignment="1">
      <alignment horizontal="center" vertical="center"/>
    </xf>
    <xf numFmtId="10" fontId="16" fillId="13" borderId="47" xfId="0" applyNumberFormat="1" applyFont="1" applyFill="1" applyBorder="1" applyAlignment="1">
      <alignment horizontal="center" vertical="center"/>
    </xf>
    <xf numFmtId="0" fontId="4" fillId="6" borderId="55" xfId="0" applyFont="1" applyFill="1" applyBorder="1" applyAlignment="1">
      <alignment horizontal="center" vertical="center" wrapText="1"/>
    </xf>
    <xf numFmtId="1" fontId="4" fillId="7" borderId="20" xfId="0" applyNumberFormat="1" applyFont="1" applyFill="1" applyBorder="1" applyAlignment="1">
      <alignment horizontal="center" vertical="center" wrapText="1"/>
    </xf>
    <xf numFmtId="1" fontId="4" fillId="6" borderId="20" xfId="0" applyNumberFormat="1" applyFont="1" applyFill="1" applyBorder="1" applyAlignment="1">
      <alignment horizontal="center" vertical="center" wrapText="1"/>
    </xf>
    <xf numFmtId="0" fontId="0" fillId="2" borderId="1" xfId="0" applyFill="1" applyBorder="1"/>
    <xf numFmtId="10" fontId="16" fillId="13" borderId="48" xfId="0" applyNumberFormat="1" applyFont="1" applyFill="1" applyBorder="1" applyAlignment="1">
      <alignment horizontal="center" vertical="center"/>
    </xf>
    <xf numFmtId="10" fontId="4" fillId="7" borderId="20" xfId="0" applyNumberFormat="1" applyFont="1" applyFill="1" applyBorder="1" applyAlignment="1">
      <alignment horizontal="center" vertical="center" wrapText="1"/>
    </xf>
    <xf numFmtId="9" fontId="4" fillId="7" borderId="20" xfId="0" applyNumberFormat="1" applyFont="1" applyFill="1" applyBorder="1" applyAlignment="1">
      <alignment horizontal="center" vertical="center" wrapText="1"/>
    </xf>
    <xf numFmtId="2" fontId="4" fillId="7" borderId="20" xfId="0" applyNumberFormat="1" applyFont="1" applyFill="1" applyBorder="1" applyAlignment="1">
      <alignment horizontal="center" vertical="center" wrapText="1"/>
    </xf>
    <xf numFmtId="168" fontId="4" fillId="6" borderId="17" xfId="3" applyNumberFormat="1" applyFont="1" applyFill="1" applyBorder="1" applyAlignment="1">
      <alignment horizontal="center" vertical="center" wrapText="1"/>
    </xf>
    <xf numFmtId="10" fontId="21" fillId="2" borderId="0" xfId="0" applyNumberFormat="1" applyFont="1" applyFill="1"/>
    <xf numFmtId="168" fontId="21" fillId="2" borderId="0" xfId="0" applyNumberFormat="1" applyFont="1" applyFill="1"/>
    <xf numFmtId="0" fontId="21" fillId="2" borderId="0" xfId="0" applyFont="1" applyFill="1"/>
    <xf numFmtId="9" fontId="21" fillId="2" borderId="0" xfId="0" applyNumberFormat="1" applyFont="1" applyFill="1"/>
    <xf numFmtId="9" fontId="4" fillId="6" borderId="26"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14" fillId="12" borderId="1" xfId="0" applyFont="1" applyFill="1" applyBorder="1" applyAlignment="1">
      <alignment horizontal="center" vertical="center"/>
    </xf>
    <xf numFmtId="0" fontId="3" fillId="2" borderId="1" xfId="0" applyFont="1" applyFill="1" applyBorder="1" applyAlignment="1">
      <alignment horizontal="center"/>
    </xf>
    <xf numFmtId="0" fontId="3" fillId="7" borderId="1" xfId="0" applyFont="1" applyFill="1" applyBorder="1" applyAlignment="1">
      <alignment horizontal="center"/>
    </xf>
    <xf numFmtId="0" fontId="4" fillId="7" borderId="27"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7" borderId="21" xfId="0" applyFont="1" applyFill="1" applyBorder="1" applyAlignment="1">
      <alignment horizontal="left" vertical="center" wrapText="1"/>
    </xf>
    <xf numFmtId="0" fontId="4" fillId="7" borderId="23" xfId="0" applyFont="1" applyFill="1" applyBorder="1" applyAlignment="1">
      <alignment horizontal="left" vertical="center" wrapText="1"/>
    </xf>
    <xf numFmtId="0" fontId="4" fillId="7" borderId="23" xfId="0" applyFont="1" applyFill="1" applyBorder="1" applyAlignment="1">
      <alignment horizontal="center" vertical="center" wrapText="1"/>
    </xf>
    <xf numFmtId="0" fontId="5"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3" xfId="0" applyFont="1" applyFill="1" applyBorder="1" applyAlignment="1">
      <alignment horizontal="center" vertical="center" wrapText="1"/>
    </xf>
    <xf numFmtId="10" fontId="4" fillId="6" borderId="21" xfId="3" applyNumberFormat="1" applyFont="1" applyFill="1" applyBorder="1" applyAlignment="1">
      <alignment horizontal="center" vertical="center" wrapText="1"/>
    </xf>
    <xf numFmtId="10" fontId="4" fillId="6" borderId="23" xfId="3" applyNumberFormat="1" applyFont="1" applyFill="1" applyBorder="1" applyAlignment="1">
      <alignment horizontal="center" vertical="center" wrapText="1"/>
    </xf>
    <xf numFmtId="9" fontId="4" fillId="6" borderId="21" xfId="3" applyFont="1" applyFill="1" applyBorder="1" applyAlignment="1">
      <alignment horizontal="center" vertical="center" wrapText="1"/>
    </xf>
    <xf numFmtId="9" fontId="4" fillId="6" borderId="23" xfId="3" applyFont="1" applyFill="1" applyBorder="1" applyAlignment="1">
      <alignment horizontal="center" vertical="center" wrapText="1"/>
    </xf>
    <xf numFmtId="0" fontId="4" fillId="6" borderId="23"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2" xfId="0" applyFont="1" applyFill="1" applyBorder="1" applyAlignment="1">
      <alignment horizontal="center" vertical="center" wrapText="1"/>
    </xf>
    <xf numFmtId="9" fontId="4" fillId="7" borderId="21" xfId="3" applyFont="1" applyFill="1" applyBorder="1" applyAlignment="1">
      <alignment horizontal="center" vertical="center" wrapText="1"/>
    </xf>
    <xf numFmtId="9" fontId="4" fillId="7" borderId="67" xfId="3" applyFont="1" applyFill="1" applyBorder="1" applyAlignment="1">
      <alignment horizontal="center" vertical="center" wrapText="1"/>
    </xf>
    <xf numFmtId="9" fontId="4" fillId="7" borderId="23" xfId="3" applyFont="1" applyFill="1" applyBorder="1" applyAlignment="1">
      <alignment horizontal="center" vertical="center" wrapText="1"/>
    </xf>
    <xf numFmtId="0" fontId="4" fillId="7" borderId="28" xfId="0" applyFont="1" applyFill="1" applyBorder="1" applyAlignment="1">
      <alignment horizontal="center" vertical="center"/>
    </xf>
    <xf numFmtId="0" fontId="4" fillId="7" borderId="29" xfId="0" applyFont="1" applyFill="1" applyBorder="1" applyAlignment="1">
      <alignment horizontal="center" vertical="center"/>
    </xf>
    <xf numFmtId="0" fontId="4" fillId="6" borderId="26" xfId="0" applyFont="1" applyFill="1" applyBorder="1" applyAlignment="1">
      <alignment horizontal="center" vertical="center" wrapText="1"/>
    </xf>
    <xf numFmtId="0" fontId="4" fillId="6" borderId="19" xfId="0" applyFont="1" applyFill="1" applyBorder="1" applyAlignment="1">
      <alignment horizontal="center" vertical="center" wrapText="1"/>
    </xf>
    <xf numFmtId="168" fontId="4" fillId="7" borderId="21" xfId="0" applyNumberFormat="1" applyFont="1" applyFill="1" applyBorder="1" applyAlignment="1">
      <alignment horizontal="center" vertical="center" wrapText="1"/>
    </xf>
    <xf numFmtId="168" fontId="4" fillId="7" borderId="23" xfId="0" applyNumberFormat="1" applyFont="1" applyFill="1" applyBorder="1" applyAlignment="1">
      <alignment horizontal="center" vertical="center" wrapText="1"/>
    </xf>
    <xf numFmtId="0" fontId="4" fillId="7" borderId="22" xfId="0" applyFont="1" applyFill="1" applyBorder="1" applyAlignment="1">
      <alignment horizontal="left" vertical="center" wrapText="1"/>
    </xf>
    <xf numFmtId="0" fontId="4" fillId="7" borderId="21" xfId="0" applyFont="1" applyFill="1" applyBorder="1" applyAlignment="1">
      <alignment horizontal="center" vertical="center"/>
    </xf>
    <xf numFmtId="0" fontId="4" fillId="7" borderId="22" xfId="0" applyFont="1" applyFill="1" applyBorder="1" applyAlignment="1">
      <alignment horizontal="center" vertical="center"/>
    </xf>
    <xf numFmtId="9" fontId="4" fillId="7" borderId="22" xfId="3"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0" fontId="4" fillId="7" borderId="30" xfId="0" applyFont="1" applyFill="1" applyBorder="1" applyAlignment="1">
      <alignment horizontal="center" vertical="center" wrapText="1"/>
    </xf>
    <xf numFmtId="0" fontId="4" fillId="6" borderId="30"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6" borderId="49" xfId="0" applyFont="1" applyFill="1" applyBorder="1" applyAlignment="1">
      <alignment horizontal="center" vertical="center" wrapText="1"/>
    </xf>
    <xf numFmtId="9" fontId="9" fillId="7" borderId="27" xfId="0" applyNumberFormat="1" applyFont="1" applyFill="1" applyBorder="1" applyAlignment="1">
      <alignment horizontal="center" vertical="center" wrapText="1"/>
    </xf>
    <xf numFmtId="9" fontId="9" fillId="7" borderId="22" xfId="0" applyNumberFormat="1"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4" fillId="7" borderId="59" xfId="0" applyFont="1" applyFill="1" applyBorder="1" applyAlignment="1">
      <alignment horizontal="center" vertical="center" wrapText="1"/>
    </xf>
    <xf numFmtId="0" fontId="4" fillId="7" borderId="61"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6" borderId="32" xfId="0" applyFont="1" applyFill="1" applyBorder="1" applyAlignment="1">
      <alignment horizontal="center" vertical="center" wrapText="1"/>
    </xf>
    <xf numFmtId="170" fontId="4" fillId="7" borderId="51" xfId="3" applyNumberFormat="1" applyFont="1" applyFill="1" applyBorder="1" applyAlignment="1">
      <alignment horizontal="center" vertical="center" wrapText="1"/>
    </xf>
    <xf numFmtId="170" fontId="4" fillId="7" borderId="52" xfId="3" applyNumberFormat="1" applyFont="1" applyFill="1" applyBorder="1" applyAlignment="1">
      <alignment horizontal="center" vertical="center" wrapText="1"/>
    </xf>
    <xf numFmtId="0" fontId="4" fillId="7" borderId="32"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6" borderId="32"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7" borderId="30" xfId="0" applyFont="1" applyFill="1" applyBorder="1" applyAlignment="1">
      <alignment horizontal="center" vertical="center" wrapText="1"/>
    </xf>
    <xf numFmtId="165" fontId="9" fillId="6" borderId="53" xfId="1" applyFont="1" applyFill="1" applyBorder="1" applyAlignment="1">
      <alignment horizontal="center" vertical="center" wrapText="1"/>
    </xf>
    <xf numFmtId="0" fontId="4" fillId="7" borderId="53" xfId="0" applyFont="1" applyFill="1" applyBorder="1" applyAlignment="1">
      <alignment horizontal="center" vertical="center" wrapText="1"/>
    </xf>
    <xf numFmtId="0" fontId="4" fillId="6" borderId="53" xfId="0" applyFont="1" applyFill="1" applyBorder="1" applyAlignment="1">
      <alignment horizontal="center" vertical="center" wrapText="1"/>
    </xf>
  </cellXfs>
  <cellStyles count="8">
    <cellStyle name="Comma [0]" xfId="1" builtinId="6"/>
    <cellStyle name="Currency [0]" xfId="2" builtinId="7"/>
    <cellStyle name="Millares [0] 2" xfId="6" xr:uid="{00000000-0005-0000-0000-000001000000}"/>
    <cellStyle name="Moneda [0] 2" xfId="5" xr:uid="{00000000-0005-0000-0000-000003000000}"/>
    <cellStyle name="Moneda [0] 3" xfId="7" xr:uid="{00000000-0005-0000-0000-000004000000}"/>
    <cellStyle name="Moneda 2" xfId="4" xr:uid="{00000000-0005-0000-0000-000005000000}"/>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C5FC1CE8-D508-43DE-BF37-329D774B1959}"/>
            </a:ext>
          </a:extLst>
        </xdr:cNvPr>
        <xdr:cNvGrpSpPr/>
      </xdr:nvGrpSpPr>
      <xdr:grpSpPr>
        <a:xfrm>
          <a:off x="0" y="0"/>
          <a:ext cx="2817133" cy="809625"/>
          <a:chOff x="228600" y="47625"/>
          <a:chExt cx="2680608" cy="981075"/>
        </a:xfrm>
      </xdr:grpSpPr>
      <xdr:pic>
        <xdr:nvPicPr>
          <xdr:cNvPr id="3" name="Picture 5">
            <a:extLst>
              <a:ext uri="{FF2B5EF4-FFF2-40B4-BE49-F238E27FC236}">
                <a16:creationId xmlns:a16="http://schemas.microsoft.com/office/drawing/2014/main" id="{6746C301-725E-4E9C-A50B-C142FE9DAC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4CB70E5-133A-4D26-824F-DFAB4863700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5" name="Grupo 4">
          <a:extLst>
            <a:ext uri="{FF2B5EF4-FFF2-40B4-BE49-F238E27FC236}">
              <a16:creationId xmlns:a16="http://schemas.microsoft.com/office/drawing/2014/main" id="{DC34D37F-7BC1-4B44-BB1F-03CA98F655F7}"/>
            </a:ext>
          </a:extLst>
        </xdr:cNvPr>
        <xdr:cNvGrpSpPr/>
      </xdr:nvGrpSpPr>
      <xdr:grpSpPr>
        <a:xfrm>
          <a:off x="0" y="0"/>
          <a:ext cx="2817133" cy="809625"/>
          <a:chOff x="228600" y="47625"/>
          <a:chExt cx="2680608" cy="981075"/>
        </a:xfrm>
      </xdr:grpSpPr>
      <xdr:pic>
        <xdr:nvPicPr>
          <xdr:cNvPr id="6" name="Picture 5">
            <a:extLst>
              <a:ext uri="{FF2B5EF4-FFF2-40B4-BE49-F238E27FC236}">
                <a16:creationId xmlns:a16="http://schemas.microsoft.com/office/drawing/2014/main" id="{379B9530-281B-4F97-8CDF-3EA9B84F4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9B878C83-2FFF-4E87-8E26-ED53AAAD3F37}"/>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D1216A15-19A0-4F7F-9EA9-B8386F6E5030}"/>
            </a:ext>
          </a:extLst>
        </xdr:cNvPr>
        <xdr:cNvGrpSpPr/>
      </xdr:nvGrpSpPr>
      <xdr:grpSpPr>
        <a:xfrm>
          <a:off x="0" y="0"/>
          <a:ext cx="3290941" cy="798635"/>
          <a:chOff x="228600" y="47625"/>
          <a:chExt cx="2680608" cy="981075"/>
        </a:xfrm>
      </xdr:grpSpPr>
      <xdr:pic>
        <xdr:nvPicPr>
          <xdr:cNvPr id="3" name="Picture 5">
            <a:extLst>
              <a:ext uri="{FF2B5EF4-FFF2-40B4-BE49-F238E27FC236}">
                <a16:creationId xmlns:a16="http://schemas.microsoft.com/office/drawing/2014/main" id="{770917DF-062F-4D00-8E5B-9AF99A115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6FB3321-678B-46B5-88DE-2965253E8DA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8" name="Grupo 1">
          <a:extLst>
            <a:ext uri="{FF2B5EF4-FFF2-40B4-BE49-F238E27FC236}">
              <a16:creationId xmlns:a16="http://schemas.microsoft.com/office/drawing/2014/main" id="{6C2C77B3-10F9-4BF4-A6F4-071B125307CB}"/>
            </a:ext>
          </a:extLst>
        </xdr:cNvPr>
        <xdr:cNvGrpSpPr/>
      </xdr:nvGrpSpPr>
      <xdr:grpSpPr>
        <a:xfrm>
          <a:off x="0" y="0"/>
          <a:ext cx="3290941" cy="798635"/>
          <a:chOff x="228600" y="47625"/>
          <a:chExt cx="2680608" cy="981075"/>
        </a:xfrm>
      </xdr:grpSpPr>
      <xdr:pic>
        <xdr:nvPicPr>
          <xdr:cNvPr id="9" name="Picture 5">
            <a:extLst>
              <a:ext uri="{FF2B5EF4-FFF2-40B4-BE49-F238E27FC236}">
                <a16:creationId xmlns:a16="http://schemas.microsoft.com/office/drawing/2014/main" id="{CA9B7108-17B9-4726-A138-922F48D84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0" name="5 CuadroTexto">
            <a:extLst>
              <a:ext uri="{FF2B5EF4-FFF2-40B4-BE49-F238E27FC236}">
                <a16:creationId xmlns:a16="http://schemas.microsoft.com/office/drawing/2014/main" id="{A58D380E-3F69-4B7B-85E7-70F7A29725B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8C376663-F600-48DA-8AB2-49AE8C12BF64}"/>
            </a:ext>
          </a:extLst>
        </xdr:cNvPr>
        <xdr:cNvGrpSpPr/>
      </xdr:nvGrpSpPr>
      <xdr:grpSpPr>
        <a:xfrm>
          <a:off x="0" y="0"/>
          <a:ext cx="3488768" cy="857250"/>
          <a:chOff x="228600" y="47625"/>
          <a:chExt cx="2680608" cy="981075"/>
        </a:xfrm>
      </xdr:grpSpPr>
      <xdr:pic>
        <xdr:nvPicPr>
          <xdr:cNvPr id="3" name="Picture 5">
            <a:extLst>
              <a:ext uri="{FF2B5EF4-FFF2-40B4-BE49-F238E27FC236}">
                <a16:creationId xmlns:a16="http://schemas.microsoft.com/office/drawing/2014/main" id="{FEFA503C-8282-4E77-AD60-3ED5DD29E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C5D578B-E9B0-4AAA-ACD2-13A6638D25C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oneCellAnchor>
    <xdr:from>
      <xdr:col>13</xdr:col>
      <xdr:colOff>551656</xdr:colOff>
      <xdr:row>8</xdr:row>
      <xdr:rowOff>232172</xdr:rowOff>
    </xdr:from>
    <xdr:ext cx="1134531" cy="462114"/>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1B047FAA-56C9-411A-8AEB-7A93B949090A}"/>
                </a:ext>
              </a:extLst>
            </xdr:cNvPr>
            <xdr:cNvSpPr txBox="1"/>
          </xdr:nvSpPr>
          <xdr:spPr>
            <a:xfrm>
              <a:off x="21625719" y="4077891"/>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5" name="CuadroTexto 14">
              <a:extLst>
                <a:ext uri="{FF2B5EF4-FFF2-40B4-BE49-F238E27FC236}">
                  <a16:creationId xmlns:a16="http://schemas.microsoft.com/office/drawing/2014/main" id="{1B047FAA-56C9-411A-8AEB-7A93B949090A}"/>
                </a:ext>
              </a:extLst>
            </xdr:cNvPr>
            <xdr:cNvSpPr txBox="1"/>
          </xdr:nvSpPr>
          <xdr:spPr>
            <a:xfrm>
              <a:off x="21625719" y="4077891"/>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twoCellAnchor>
    <xdr:from>
      <xdr:col>0</xdr:col>
      <xdr:colOff>0</xdr:colOff>
      <xdr:row>0</xdr:row>
      <xdr:rowOff>0</xdr:rowOff>
    </xdr:from>
    <xdr:to>
      <xdr:col>2</xdr:col>
      <xdr:colOff>213633</xdr:colOff>
      <xdr:row>3</xdr:row>
      <xdr:rowOff>0</xdr:rowOff>
    </xdr:to>
    <xdr:grpSp>
      <xdr:nvGrpSpPr>
        <xdr:cNvPr id="16" name="Grupo 1">
          <a:extLst>
            <a:ext uri="{FF2B5EF4-FFF2-40B4-BE49-F238E27FC236}">
              <a16:creationId xmlns:a16="http://schemas.microsoft.com/office/drawing/2014/main" id="{B7AD9589-F389-4A7C-B8E2-08C9ADBF4B28}"/>
            </a:ext>
          </a:extLst>
        </xdr:cNvPr>
        <xdr:cNvGrpSpPr/>
      </xdr:nvGrpSpPr>
      <xdr:grpSpPr>
        <a:xfrm>
          <a:off x="0" y="0"/>
          <a:ext cx="3488768" cy="857250"/>
          <a:chOff x="228600" y="47625"/>
          <a:chExt cx="2680608" cy="981075"/>
        </a:xfrm>
      </xdr:grpSpPr>
      <xdr:pic>
        <xdr:nvPicPr>
          <xdr:cNvPr id="17" name="Picture 5">
            <a:extLst>
              <a:ext uri="{FF2B5EF4-FFF2-40B4-BE49-F238E27FC236}">
                <a16:creationId xmlns:a16="http://schemas.microsoft.com/office/drawing/2014/main" id="{1A687A2E-7615-48FA-BC23-7F568ECFC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8" name="5 CuadroTexto">
            <a:extLst>
              <a:ext uri="{FF2B5EF4-FFF2-40B4-BE49-F238E27FC236}">
                <a16:creationId xmlns:a16="http://schemas.microsoft.com/office/drawing/2014/main" id="{EE1633C0-E876-4FAD-950D-636F6D70F91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F2A0B582-2705-4DA0-969F-348ADBF05C48}"/>
            </a:ext>
          </a:extLst>
        </xdr:cNvPr>
        <xdr:cNvGrpSpPr/>
      </xdr:nvGrpSpPr>
      <xdr:grpSpPr>
        <a:xfrm>
          <a:off x="0" y="0"/>
          <a:ext cx="2813958" cy="857250"/>
          <a:chOff x="228600" y="47625"/>
          <a:chExt cx="2680608" cy="981075"/>
        </a:xfrm>
      </xdr:grpSpPr>
      <xdr:pic>
        <xdr:nvPicPr>
          <xdr:cNvPr id="3" name="Picture 5">
            <a:extLst>
              <a:ext uri="{FF2B5EF4-FFF2-40B4-BE49-F238E27FC236}">
                <a16:creationId xmlns:a16="http://schemas.microsoft.com/office/drawing/2014/main" id="{30D8AECE-3FE9-411C-8A4A-8F5FF3ED2C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4AF9F762-595E-4C60-A46C-5DC0AC13CABB}"/>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5" name="Grupo 1">
          <a:extLst>
            <a:ext uri="{FF2B5EF4-FFF2-40B4-BE49-F238E27FC236}">
              <a16:creationId xmlns:a16="http://schemas.microsoft.com/office/drawing/2014/main" id="{0787FB12-4726-473A-9A42-153FE036CDB4}"/>
            </a:ext>
          </a:extLst>
        </xdr:cNvPr>
        <xdr:cNvGrpSpPr/>
      </xdr:nvGrpSpPr>
      <xdr:grpSpPr>
        <a:xfrm>
          <a:off x="0" y="0"/>
          <a:ext cx="2813958" cy="857250"/>
          <a:chOff x="228600" y="47625"/>
          <a:chExt cx="2680608" cy="981075"/>
        </a:xfrm>
      </xdr:grpSpPr>
      <xdr:pic>
        <xdr:nvPicPr>
          <xdr:cNvPr id="6" name="Picture 5">
            <a:extLst>
              <a:ext uri="{FF2B5EF4-FFF2-40B4-BE49-F238E27FC236}">
                <a16:creationId xmlns:a16="http://schemas.microsoft.com/office/drawing/2014/main" id="{6511208A-F93C-4AED-9E5C-41423F110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D7CA510F-AF73-4D22-8127-B4F8D44C49D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1D62DF74-12BC-49E5-B88C-49D074822AED}"/>
            </a:ext>
          </a:extLst>
        </xdr:cNvPr>
        <xdr:cNvGrpSpPr/>
      </xdr:nvGrpSpPr>
      <xdr:grpSpPr>
        <a:xfrm>
          <a:off x="0" y="0"/>
          <a:ext cx="2652033" cy="857250"/>
          <a:chOff x="228600" y="47625"/>
          <a:chExt cx="2680608" cy="981075"/>
        </a:xfrm>
      </xdr:grpSpPr>
      <xdr:pic>
        <xdr:nvPicPr>
          <xdr:cNvPr id="3" name="Picture 5">
            <a:extLst>
              <a:ext uri="{FF2B5EF4-FFF2-40B4-BE49-F238E27FC236}">
                <a16:creationId xmlns:a16="http://schemas.microsoft.com/office/drawing/2014/main" id="{998A3458-25E0-43FE-A46B-7227DC26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81BEE988-69EC-47C9-A25F-3145175D69B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0</xdr:colOff>
      <xdr:row>0</xdr:row>
      <xdr:rowOff>0</xdr:rowOff>
    </xdr:from>
    <xdr:to>
      <xdr:col>2</xdr:col>
      <xdr:colOff>213633</xdr:colOff>
      <xdr:row>3</xdr:row>
      <xdr:rowOff>0</xdr:rowOff>
    </xdr:to>
    <xdr:grpSp>
      <xdr:nvGrpSpPr>
        <xdr:cNvPr id="5" name="Grupo 4">
          <a:extLst>
            <a:ext uri="{FF2B5EF4-FFF2-40B4-BE49-F238E27FC236}">
              <a16:creationId xmlns:a16="http://schemas.microsoft.com/office/drawing/2014/main" id="{96637202-B44C-4CEE-8B82-F22DAEE4F739}"/>
            </a:ext>
          </a:extLst>
        </xdr:cNvPr>
        <xdr:cNvGrpSpPr/>
      </xdr:nvGrpSpPr>
      <xdr:grpSpPr>
        <a:xfrm>
          <a:off x="0" y="0"/>
          <a:ext cx="2652033" cy="857250"/>
          <a:chOff x="228600" y="47625"/>
          <a:chExt cx="2680608" cy="981075"/>
        </a:xfrm>
      </xdr:grpSpPr>
      <xdr:pic>
        <xdr:nvPicPr>
          <xdr:cNvPr id="6" name="Picture 5">
            <a:extLst>
              <a:ext uri="{FF2B5EF4-FFF2-40B4-BE49-F238E27FC236}">
                <a16:creationId xmlns:a16="http://schemas.microsoft.com/office/drawing/2014/main" id="{BA3A7EFF-E252-436B-BDF8-831A68C5E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6B3A16F4-19F9-40E5-BBAD-4B93405C73C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623674</xdr:colOff>
      <xdr:row>0</xdr:row>
      <xdr:rowOff>0</xdr:rowOff>
    </xdr:from>
    <xdr:to>
      <xdr:col>1</xdr:col>
      <xdr:colOff>842695</xdr:colOff>
      <xdr:row>2</xdr:row>
      <xdr:rowOff>157426</xdr:rowOff>
    </xdr:to>
    <xdr:pic>
      <xdr:nvPicPr>
        <xdr:cNvPr id="9" name="Picture 5">
          <a:extLst>
            <a:ext uri="{FF2B5EF4-FFF2-40B4-BE49-F238E27FC236}">
              <a16:creationId xmlns:a16="http://schemas.microsoft.com/office/drawing/2014/main" id="{4E6114DE-E305-4027-B50F-E91209C65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674" y="0"/>
          <a:ext cx="1257246" cy="633676"/>
        </a:xfrm>
        <a:prstGeom prst="rect">
          <a:avLst/>
        </a:prstGeom>
        <a:solidFill>
          <a:srgbClr val="FFFFFF"/>
        </a:solidFill>
        <a:ln w="9525">
          <a:solidFill>
            <a:srgbClr val="FFFFFF"/>
          </a:solid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933450</xdr:colOff>
      <xdr:row>3</xdr:row>
      <xdr:rowOff>0</xdr:rowOff>
    </xdr:to>
    <xdr:grpSp>
      <xdr:nvGrpSpPr>
        <xdr:cNvPr id="5" name="Grupo 1">
          <a:extLst>
            <a:ext uri="{FF2B5EF4-FFF2-40B4-BE49-F238E27FC236}">
              <a16:creationId xmlns:a16="http://schemas.microsoft.com/office/drawing/2014/main" id="{02C174EF-9413-46F9-B3BA-A15EEF3883FD}"/>
            </a:ext>
          </a:extLst>
        </xdr:cNvPr>
        <xdr:cNvGrpSpPr/>
      </xdr:nvGrpSpPr>
      <xdr:grpSpPr>
        <a:xfrm>
          <a:off x="0" y="0"/>
          <a:ext cx="3270738" cy="857250"/>
          <a:chOff x="228600" y="47625"/>
          <a:chExt cx="2680608" cy="981075"/>
        </a:xfrm>
      </xdr:grpSpPr>
      <xdr:pic>
        <xdr:nvPicPr>
          <xdr:cNvPr id="6" name="Picture 5">
            <a:extLst>
              <a:ext uri="{FF2B5EF4-FFF2-40B4-BE49-F238E27FC236}">
                <a16:creationId xmlns:a16="http://schemas.microsoft.com/office/drawing/2014/main" id="{E9B4B014-0FCB-4835-9B8A-2B8B10CF0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3516CC2E-5F55-4F1F-B21A-74DB190EF07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1609725</xdr:colOff>
      <xdr:row>3</xdr:row>
      <xdr:rowOff>0</xdr:rowOff>
    </xdr:to>
    <xdr:grpSp>
      <xdr:nvGrpSpPr>
        <xdr:cNvPr id="2" name="Grupo 1">
          <a:extLst>
            <a:ext uri="{FF2B5EF4-FFF2-40B4-BE49-F238E27FC236}">
              <a16:creationId xmlns:a16="http://schemas.microsoft.com/office/drawing/2014/main" id="{04DAC37B-5A07-4773-AABE-B3D761BF8042}"/>
            </a:ext>
          </a:extLst>
        </xdr:cNvPr>
        <xdr:cNvGrpSpPr/>
      </xdr:nvGrpSpPr>
      <xdr:grpSpPr>
        <a:xfrm>
          <a:off x="0" y="0"/>
          <a:ext cx="2965206" cy="857250"/>
          <a:chOff x="228600" y="47625"/>
          <a:chExt cx="2680608" cy="981075"/>
        </a:xfrm>
      </xdr:grpSpPr>
      <xdr:pic>
        <xdr:nvPicPr>
          <xdr:cNvPr id="3" name="Picture 2">
            <a:extLst>
              <a:ext uri="{FF2B5EF4-FFF2-40B4-BE49-F238E27FC236}">
                <a16:creationId xmlns:a16="http://schemas.microsoft.com/office/drawing/2014/main" id="{4D3AD501-91E8-4F8F-BE6B-3D8E762026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3" y="47625"/>
            <a:ext cx="1580188" cy="817561"/>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5E04FD26-07DD-4D51-915C-8B7310B1BC3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76200</xdr:rowOff>
    </xdr:from>
    <xdr:to>
      <xdr:col>1</xdr:col>
      <xdr:colOff>1047750</xdr:colOff>
      <xdr:row>3</xdr:row>
      <xdr:rowOff>0</xdr:rowOff>
    </xdr:to>
    <xdr:grpSp>
      <xdr:nvGrpSpPr>
        <xdr:cNvPr id="2" name="Grupo 1">
          <a:extLst>
            <a:ext uri="{FF2B5EF4-FFF2-40B4-BE49-F238E27FC236}">
              <a16:creationId xmlns:a16="http://schemas.microsoft.com/office/drawing/2014/main" id="{B2213057-AD8E-449B-8758-912C0BC2435A}"/>
            </a:ext>
          </a:extLst>
        </xdr:cNvPr>
        <xdr:cNvGrpSpPr/>
      </xdr:nvGrpSpPr>
      <xdr:grpSpPr>
        <a:xfrm>
          <a:off x="9525" y="76200"/>
          <a:ext cx="2537377" cy="776909"/>
          <a:chOff x="228600" y="47625"/>
          <a:chExt cx="2680608" cy="981075"/>
        </a:xfrm>
      </xdr:grpSpPr>
      <xdr:pic>
        <xdr:nvPicPr>
          <xdr:cNvPr id="3" name="Picture 5">
            <a:extLst>
              <a:ext uri="{FF2B5EF4-FFF2-40B4-BE49-F238E27FC236}">
                <a16:creationId xmlns:a16="http://schemas.microsoft.com/office/drawing/2014/main" id="{BFEE878F-DEEC-482B-8955-FCB2949027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B97CD546-7173-44EA-B005-1BA442EEBFF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919043</xdr:colOff>
      <xdr:row>2</xdr:row>
      <xdr:rowOff>293594</xdr:rowOff>
    </xdr:to>
    <xdr:grpSp>
      <xdr:nvGrpSpPr>
        <xdr:cNvPr id="2" name="Grupo 1">
          <a:extLst>
            <a:ext uri="{FF2B5EF4-FFF2-40B4-BE49-F238E27FC236}">
              <a16:creationId xmlns:a16="http://schemas.microsoft.com/office/drawing/2014/main" id="{B1C38EB5-8528-4A12-AAC1-7C56019EE0B8}"/>
            </a:ext>
          </a:extLst>
        </xdr:cNvPr>
        <xdr:cNvGrpSpPr/>
      </xdr:nvGrpSpPr>
      <xdr:grpSpPr>
        <a:xfrm>
          <a:off x="0" y="0"/>
          <a:ext cx="3522543" cy="769844"/>
          <a:chOff x="228600" y="47625"/>
          <a:chExt cx="2680608" cy="981075"/>
        </a:xfrm>
      </xdr:grpSpPr>
      <xdr:pic>
        <xdr:nvPicPr>
          <xdr:cNvPr id="3" name="Picture 5">
            <a:extLst>
              <a:ext uri="{FF2B5EF4-FFF2-40B4-BE49-F238E27FC236}">
                <a16:creationId xmlns:a16="http://schemas.microsoft.com/office/drawing/2014/main" id="{25B2607E-08E9-428D-8D56-378893304C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30F8458-2D12-4A04-AB73-CAC0261B73A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D55C0A9C-67D1-4D02-ABFC-91E46A8CE90E}"/>
            </a:ext>
          </a:extLst>
        </xdr:cNvPr>
        <xdr:cNvGrpSpPr/>
      </xdr:nvGrpSpPr>
      <xdr:grpSpPr>
        <a:xfrm>
          <a:off x="0" y="0"/>
          <a:ext cx="1907722" cy="857250"/>
          <a:chOff x="228600" y="47625"/>
          <a:chExt cx="2680608" cy="981075"/>
        </a:xfrm>
      </xdr:grpSpPr>
      <xdr:pic>
        <xdr:nvPicPr>
          <xdr:cNvPr id="3" name="Picture 5">
            <a:extLst>
              <a:ext uri="{FF2B5EF4-FFF2-40B4-BE49-F238E27FC236}">
                <a16:creationId xmlns:a16="http://schemas.microsoft.com/office/drawing/2014/main" id="{83854D5E-8200-4A6B-A993-7B1A3682F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D3102845-E45D-4050-A388-1731CE23A34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T%20Control%20Seguimientos%2029-Dic-17.xlsm"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T&#233;rminos%20ENERO%202017%2019012017.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Octubre%2008-02(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 val="PT%20Control%20Seguimientos%202"/>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23"/>
  <sheetViews>
    <sheetView tabSelected="1" workbookViewId="0">
      <selection activeCell="G30" sqref="G30"/>
    </sheetView>
  </sheetViews>
  <sheetFormatPr defaultColWidth="11.42578125" defaultRowHeight="15" x14ac:dyDescent="0.25"/>
  <cols>
    <col min="1" max="1" width="24.7109375" style="71" customWidth="1"/>
    <col min="2" max="2" width="16.140625" style="71" customWidth="1"/>
    <col min="3" max="3" width="15" style="71" customWidth="1"/>
    <col min="4" max="5" width="11.42578125" style="71" customWidth="1"/>
    <col min="6" max="6" width="11.42578125" style="71"/>
    <col min="7" max="7" width="59.140625" style="71" customWidth="1"/>
    <col min="8" max="8" width="16.42578125" style="71" customWidth="1"/>
    <col min="9" max="9" width="11.42578125" style="71"/>
    <col min="10" max="10" width="20.42578125" style="71" customWidth="1"/>
    <col min="11" max="11" width="11.42578125" style="71"/>
    <col min="12" max="12" width="18.140625" style="71" customWidth="1"/>
    <col min="13" max="15" width="11.42578125" style="71"/>
    <col min="16" max="16" width="19.7109375" style="71" customWidth="1"/>
    <col min="17" max="23" width="11.42578125" style="71"/>
    <col min="24" max="24" width="19.28515625" style="71" customWidth="1"/>
    <col min="25" max="16384" width="11.42578125" style="71"/>
  </cols>
  <sheetData>
    <row r="1" spans="1:12" ht="45" customHeight="1" x14ac:dyDescent="0.25">
      <c r="A1" s="240" t="s">
        <v>11</v>
      </c>
      <c r="B1" s="241" t="s">
        <v>137</v>
      </c>
      <c r="C1" s="241"/>
      <c r="G1" s="87" t="s">
        <v>162</v>
      </c>
      <c r="H1" s="88" t="s">
        <v>187</v>
      </c>
    </row>
    <row r="2" spans="1:12" ht="33.75" customHeight="1" x14ac:dyDescent="0.25">
      <c r="A2" s="240"/>
      <c r="B2" s="82" t="s">
        <v>127</v>
      </c>
      <c r="C2" s="82" t="s">
        <v>128</v>
      </c>
      <c r="G2" s="89" t="s">
        <v>59</v>
      </c>
      <c r="H2" s="93">
        <f>AVERAGE(SMPCA!AB7,SMPCA!AB8,SIPTA!AB9,Comunicaciones!AB7,Comunicaciones!AB8,SMPCA!AF7)</f>
        <v>0.91249451616638355</v>
      </c>
    </row>
    <row r="3" spans="1:12" ht="30" x14ac:dyDescent="0.25">
      <c r="A3" s="79" t="s">
        <v>129</v>
      </c>
      <c r="B3" s="86">
        <f>OAP!AB11</f>
        <v>1.0122222222222221</v>
      </c>
      <c r="C3" s="86">
        <f>OAP!AF11</f>
        <v>1.0042179144385026</v>
      </c>
      <c r="G3" s="89" t="s">
        <v>89</v>
      </c>
      <c r="H3" s="94">
        <f>AVERAGE(OAJ!AB7,OAJ!AB8,'Sub.Evaluación LA'!AB7,'Sub.Evaluación LA'!AB8,'Sub.Seguimiento LA'!AB7,'Sub.Seguimiento LA'!AB8,'Sub.Seguimiento LA'!AF7,SIPTA!AB8)</f>
        <v>0.93355500305834715</v>
      </c>
    </row>
    <row r="4" spans="1:12" ht="45" x14ac:dyDescent="0.25">
      <c r="A4" s="79" t="s">
        <v>130</v>
      </c>
      <c r="B4" s="86">
        <f>OAJ!AB9</f>
        <v>0.96</v>
      </c>
      <c r="C4" s="86" t="s">
        <v>216</v>
      </c>
      <c r="G4" s="89" t="s">
        <v>47</v>
      </c>
      <c r="H4" s="93">
        <f>AVERAGE(OTI!AB10,OAP!AB7,SIPTA!AB7)</f>
        <v>0.93555555555555558</v>
      </c>
    </row>
    <row r="5" spans="1:12" ht="45" x14ac:dyDescent="0.25">
      <c r="A5" s="79" t="s">
        <v>138</v>
      </c>
      <c r="B5" s="86">
        <f>OTI!AB11</f>
        <v>0.99557037037037033</v>
      </c>
      <c r="C5" s="86">
        <f>OTI!AF11</f>
        <v>0.93333333333333335</v>
      </c>
      <c r="G5" s="92" t="s">
        <v>49</v>
      </c>
      <c r="H5" s="95">
        <f>AVERAGE(OTI!AB7,OTI!AB8,OTI!AB9,OTI!AF8,OTI!AF9,OAP!AB9,OAP!AF9,OAP!AF10,SAF!AB7,SAF!AB8,'Control Interno'!AB7,'Control Interno'!AB8)</f>
        <v>0.97271516498113619</v>
      </c>
    </row>
    <row r="6" spans="1:12" x14ac:dyDescent="0.25">
      <c r="A6" s="80" t="s">
        <v>60</v>
      </c>
      <c r="B6" s="86">
        <f>Comunicaciones!AB9</f>
        <v>1.0035496957403651</v>
      </c>
      <c r="C6" s="86" t="s">
        <v>216</v>
      </c>
    </row>
    <row r="7" spans="1:12" x14ac:dyDescent="0.25">
      <c r="A7" s="80" t="s">
        <v>131</v>
      </c>
      <c r="B7" s="86">
        <f>'Control Interno'!AB9</f>
        <v>1.0344444444444445</v>
      </c>
      <c r="C7" s="86" t="s">
        <v>216</v>
      </c>
      <c r="K7" s="101"/>
      <c r="L7" s="98"/>
    </row>
    <row r="8" spans="1:12" ht="30" x14ac:dyDescent="0.25">
      <c r="A8" s="83" t="s">
        <v>132</v>
      </c>
      <c r="B8" s="86">
        <f>SAF!AB9</f>
        <v>0.8605821596244132</v>
      </c>
      <c r="C8" s="86" t="s">
        <v>216</v>
      </c>
      <c r="G8" s="97" t="s">
        <v>162</v>
      </c>
      <c r="H8" s="88" t="s">
        <v>260</v>
      </c>
      <c r="K8" s="101"/>
      <c r="L8" s="98"/>
    </row>
    <row r="9" spans="1:12" ht="30" x14ac:dyDescent="0.25">
      <c r="A9" s="84" t="s">
        <v>217</v>
      </c>
      <c r="B9" s="86">
        <f>SMPCA!AB9</f>
        <v>0.99526315789473685</v>
      </c>
      <c r="C9" s="86">
        <f>SMPCA!AF9</f>
        <v>1</v>
      </c>
      <c r="G9" s="89" t="s">
        <v>59</v>
      </c>
      <c r="H9" s="225">
        <f>(H2*K10)</f>
        <v>0.16607400194228181</v>
      </c>
      <c r="K9" s="235">
        <v>9.0999999999999998E-2</v>
      </c>
      <c r="L9" s="237" t="s">
        <v>241</v>
      </c>
    </row>
    <row r="10" spans="1:12" ht="30" x14ac:dyDescent="0.25">
      <c r="A10" s="84" t="s">
        <v>133</v>
      </c>
      <c r="B10" s="86">
        <f>'Sub.Evaluación LA'!AB9</f>
        <v>0.94833683648617084</v>
      </c>
      <c r="C10" s="86" t="s">
        <v>216</v>
      </c>
      <c r="G10" s="89" t="s">
        <v>89</v>
      </c>
      <c r="H10" s="224">
        <f>H3*K10</f>
        <v>0.16990701055661916</v>
      </c>
      <c r="K10" s="235">
        <v>0.182</v>
      </c>
      <c r="L10" s="238" t="s">
        <v>240</v>
      </c>
    </row>
    <row r="11" spans="1:12" ht="45" x14ac:dyDescent="0.25">
      <c r="A11" s="83" t="s">
        <v>134</v>
      </c>
      <c r="B11" s="86">
        <f>'Sub.Seguimiento LA'!AB9</f>
        <v>0.90866864287524551</v>
      </c>
      <c r="C11" s="86">
        <f>'Sub.Seguimiento LA'!AF9</f>
        <v>0.83442906574394471</v>
      </c>
      <c r="G11" s="89" t="s">
        <v>47</v>
      </c>
      <c r="H11" s="225">
        <f>H4*K10</f>
        <v>0.17027111111111112</v>
      </c>
      <c r="K11" s="236"/>
      <c r="L11" s="238"/>
    </row>
    <row r="12" spans="1:12" ht="45" x14ac:dyDescent="0.25">
      <c r="A12" s="84" t="s">
        <v>135</v>
      </c>
      <c r="B12" s="86">
        <f>SIPTA!AB10</f>
        <v>0.77022490768714336</v>
      </c>
      <c r="C12" s="86" t="s">
        <v>216</v>
      </c>
      <c r="G12" s="92" t="s">
        <v>49</v>
      </c>
      <c r="H12" s="230">
        <f>H5*K10</f>
        <v>0.17703416002656677</v>
      </c>
    </row>
    <row r="13" spans="1:12" ht="15.75" x14ac:dyDescent="0.25">
      <c r="A13" s="81" t="s">
        <v>136</v>
      </c>
      <c r="B13" s="85">
        <f>AVERAGE(B3:B12)</f>
        <v>0.94888624373451125</v>
      </c>
      <c r="C13" s="85">
        <f>AVERAGE(C3:C12)</f>
        <v>0.94299507837894514</v>
      </c>
      <c r="G13" s="100" t="s">
        <v>163</v>
      </c>
      <c r="H13" s="102">
        <f>AVERAGE(H9:H12)</f>
        <v>0.17082157090914474</v>
      </c>
      <c r="K13" s="98"/>
      <c r="L13" s="101"/>
    </row>
    <row r="14" spans="1:12" x14ac:dyDescent="0.25">
      <c r="K14" s="98"/>
      <c r="L14" s="101"/>
    </row>
    <row r="16" spans="1:12" x14ac:dyDescent="0.25">
      <c r="B16" s="98"/>
    </row>
    <row r="17" spans="2:12" x14ac:dyDescent="0.25">
      <c r="B17" s="99"/>
      <c r="C17" s="99"/>
      <c r="K17" s="101"/>
      <c r="L17" s="101"/>
    </row>
    <row r="18" spans="2:12" x14ac:dyDescent="0.25">
      <c r="K18" s="101"/>
      <c r="L18" s="101"/>
    </row>
    <row r="20" spans="2:12" x14ac:dyDescent="0.25">
      <c r="G20" s="242" t="s">
        <v>248</v>
      </c>
      <c r="H20" s="242"/>
    </row>
    <row r="21" spans="2:12" x14ac:dyDescent="0.25">
      <c r="G21" s="229" t="s">
        <v>242</v>
      </c>
      <c r="H21" s="229" t="s">
        <v>243</v>
      </c>
    </row>
    <row r="22" spans="2:12" x14ac:dyDescent="0.25">
      <c r="G22" s="229" t="s">
        <v>245</v>
      </c>
      <c r="H22" s="229" t="s">
        <v>244</v>
      </c>
    </row>
    <row r="23" spans="2:12" x14ac:dyDescent="0.25">
      <c r="G23" s="229" t="s">
        <v>246</v>
      </c>
      <c r="H23" s="229" t="s">
        <v>247</v>
      </c>
    </row>
  </sheetData>
  <mergeCells count="3">
    <mergeCell ref="A1:A2"/>
    <mergeCell ref="B1:C1"/>
    <mergeCell ref="G20:H20"/>
  </mergeCells>
  <conditionalFormatting sqref="B3:C13">
    <cfRule type="iconSet" priority="6">
      <iconSet>
        <cfvo type="percent" val="0"/>
        <cfvo type="num" val="0.56000000000000005"/>
        <cfvo type="num" val="0.68"/>
      </iconSet>
    </cfRule>
  </conditionalFormatting>
  <conditionalFormatting sqref="H2:H5">
    <cfRule type="iconSet" priority="5">
      <iconSet>
        <cfvo type="percent" val="0"/>
        <cfvo type="num" val="0.56000000000000005"/>
        <cfvo type="num" val="0.68"/>
      </iconSet>
    </cfRule>
  </conditionalFormatting>
  <conditionalFormatting sqref="H9:H12">
    <cfRule type="iconSet" priority="1">
      <iconSet>
        <cfvo type="percent" val="0"/>
        <cfvo type="num" val="0.13650000000000001"/>
        <cfvo type="num" val="0.16350000000000001"/>
      </iconSet>
    </cfRule>
  </conditionalFormatting>
  <pageMargins left="0.7" right="0.7" top="0.75" bottom="0.75" header="0.3"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O79"/>
  <sheetViews>
    <sheetView topLeftCell="Q1" zoomScale="120" zoomScaleNormal="120" zoomScalePageLayoutView="120" workbookViewId="0">
      <selection activeCell="AB8" sqref="AB8"/>
    </sheetView>
  </sheetViews>
  <sheetFormatPr defaultColWidth="11.42578125" defaultRowHeight="15" x14ac:dyDescent="0.25"/>
  <cols>
    <col min="1" max="1" width="21.140625" style="17" customWidth="1"/>
    <col min="2" max="2" width="17.85546875" style="17" customWidth="1"/>
    <col min="3" max="3" width="24.140625" style="17" customWidth="1"/>
    <col min="4" max="4" width="26.42578125" style="17" customWidth="1"/>
    <col min="5" max="5" width="18.140625" style="17" customWidth="1"/>
    <col min="6" max="6" width="20.42578125" style="17" customWidth="1"/>
    <col min="7" max="7" width="15.42578125" style="17" customWidth="1"/>
    <col min="8" max="8" width="16.42578125" style="17" customWidth="1"/>
    <col min="9" max="9" width="15.140625" style="17" customWidth="1"/>
    <col min="10" max="10" width="15.85546875" style="17" customWidth="1"/>
    <col min="11" max="11" width="16.42578125" style="17" customWidth="1"/>
    <col min="12" max="12" width="21.85546875" style="17" customWidth="1"/>
    <col min="13" max="13" width="23" style="17" customWidth="1"/>
    <col min="14" max="14" width="25.42578125" style="17" customWidth="1"/>
    <col min="15" max="15" width="13.42578125" style="17" customWidth="1"/>
    <col min="16" max="16" width="11.42578125" style="17"/>
    <col min="17" max="17" width="20.28515625" style="17" customWidth="1"/>
    <col min="18" max="18" width="20.140625" style="17" customWidth="1"/>
    <col min="19" max="19" width="25.28515625" style="17" customWidth="1"/>
    <col min="20" max="20" width="20.85546875" style="17" customWidth="1"/>
    <col min="21" max="21" width="17.85546875" style="17" customWidth="1"/>
    <col min="22" max="22" width="17.42578125" style="18" bestFit="1" customWidth="1"/>
    <col min="23" max="23" width="16.7109375" style="18" customWidth="1"/>
    <col min="24" max="24" width="16.7109375" style="17" customWidth="1"/>
    <col min="25" max="25" width="16.28515625" style="17" customWidth="1"/>
    <col min="26" max="26" width="15.42578125" style="17" customWidth="1"/>
    <col min="27" max="27" width="16" style="17" customWidth="1"/>
    <col min="28" max="28" width="16.42578125" style="17" customWidth="1"/>
    <col min="29" max="29" width="60.85546875" style="17" customWidth="1"/>
    <col min="30" max="30" width="11.42578125" style="17"/>
    <col min="31" max="31" width="12.42578125" style="17" customWidth="1"/>
    <col min="32" max="32" width="14.7109375" style="17" customWidth="1"/>
    <col min="33" max="33" width="57.140625" style="17" customWidth="1"/>
    <col min="34" max="16384" width="11.42578125" style="17"/>
  </cols>
  <sheetData>
    <row r="1" spans="1:41"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296" t="s">
        <v>0</v>
      </c>
      <c r="AF1" s="296"/>
      <c r="AG1" s="30">
        <v>43922</v>
      </c>
      <c r="AH1" s="8"/>
      <c r="AI1" s="8"/>
      <c r="AJ1" s="8"/>
      <c r="AK1" s="8"/>
      <c r="AL1" s="8"/>
      <c r="AM1" s="8"/>
      <c r="AN1" s="8"/>
      <c r="AO1" s="8"/>
    </row>
    <row r="2" spans="1:41" s="1" customFormat="1" ht="21.75" customHeight="1"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296" t="s">
        <v>1</v>
      </c>
      <c r="AF2" s="296"/>
      <c r="AG2" s="31">
        <v>1</v>
      </c>
      <c r="AH2" s="8"/>
      <c r="AI2" s="8"/>
      <c r="AJ2" s="8"/>
      <c r="AK2" s="8"/>
      <c r="AL2" s="8"/>
      <c r="AM2" s="8"/>
      <c r="AN2" s="8"/>
      <c r="AO2" s="8"/>
    </row>
    <row r="3" spans="1:41" s="1" customFormat="1" ht="30"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296" t="s">
        <v>2</v>
      </c>
      <c r="AF3" s="296"/>
      <c r="AG3" s="31" t="s">
        <v>73</v>
      </c>
      <c r="AH3" s="8"/>
      <c r="AI3" s="8"/>
      <c r="AJ3" s="8"/>
      <c r="AK3" s="8"/>
      <c r="AL3" s="8"/>
      <c r="AM3" s="8"/>
      <c r="AN3" s="8"/>
      <c r="AO3" s="8"/>
    </row>
    <row r="4" spans="1:41" s="11" customFormat="1"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c r="AH4" s="8"/>
      <c r="AI4" s="8"/>
      <c r="AJ4" s="8"/>
      <c r="AK4" s="8"/>
      <c r="AL4" s="8"/>
      <c r="AM4" s="8"/>
      <c r="AN4" s="8"/>
      <c r="AO4" s="8"/>
    </row>
    <row r="5" spans="1:41" s="11" customFormat="1" ht="36" customHeight="1"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c r="AH5" s="8"/>
      <c r="AI5" s="8"/>
      <c r="AJ5" s="8"/>
      <c r="AK5" s="8"/>
      <c r="AL5" s="8"/>
      <c r="AM5" s="8"/>
      <c r="AN5" s="8"/>
      <c r="AO5" s="8"/>
    </row>
    <row r="6" spans="1:41" s="11" customFormat="1" ht="45" x14ac:dyDescent="0.25">
      <c r="A6" s="16" t="s">
        <v>15</v>
      </c>
      <c r="B6" s="16" t="s">
        <v>16</v>
      </c>
      <c r="C6" s="16" t="s">
        <v>17</v>
      </c>
      <c r="D6" s="16" t="s">
        <v>18</v>
      </c>
      <c r="E6" s="16" t="s">
        <v>74</v>
      </c>
      <c r="F6" s="16" t="s">
        <v>19</v>
      </c>
      <c r="G6" s="16" t="s">
        <v>20</v>
      </c>
      <c r="H6" s="16" t="s">
        <v>21</v>
      </c>
      <c r="I6" s="16" t="s">
        <v>22</v>
      </c>
      <c r="J6" s="16" t="s">
        <v>23</v>
      </c>
      <c r="K6" s="272"/>
      <c r="L6" s="272"/>
      <c r="M6" s="16" t="s">
        <v>4</v>
      </c>
      <c r="N6" s="16" t="s">
        <v>24</v>
      </c>
      <c r="O6" s="16" t="s">
        <v>75</v>
      </c>
      <c r="P6" s="16" t="s">
        <v>25</v>
      </c>
      <c r="Q6" s="16" t="s">
        <v>26</v>
      </c>
      <c r="R6" s="16" t="s">
        <v>27</v>
      </c>
      <c r="S6" s="16" t="s">
        <v>5</v>
      </c>
      <c r="T6" s="16" t="s">
        <v>28</v>
      </c>
      <c r="U6" s="16" t="s">
        <v>75</v>
      </c>
      <c r="V6" s="16" t="s">
        <v>25</v>
      </c>
      <c r="W6" s="16" t="s">
        <v>26</v>
      </c>
      <c r="X6" s="16" t="s">
        <v>29</v>
      </c>
      <c r="Y6" s="16" t="s">
        <v>30</v>
      </c>
      <c r="Z6" s="16" t="s">
        <v>77</v>
      </c>
      <c r="AA6" s="16" t="s">
        <v>31</v>
      </c>
      <c r="AB6" s="16" t="s">
        <v>32</v>
      </c>
      <c r="AC6" s="16" t="s">
        <v>33</v>
      </c>
      <c r="AD6" s="16" t="s">
        <v>78</v>
      </c>
      <c r="AE6" s="16" t="s">
        <v>31</v>
      </c>
      <c r="AF6" s="16" t="s">
        <v>32</v>
      </c>
      <c r="AG6" s="16" t="s">
        <v>33</v>
      </c>
      <c r="AH6" s="8"/>
      <c r="AI6" s="8"/>
      <c r="AJ6" s="8"/>
      <c r="AK6" s="8"/>
      <c r="AL6" s="8"/>
      <c r="AM6" s="8"/>
      <c r="AN6" s="8"/>
      <c r="AO6" s="8"/>
    </row>
    <row r="7" spans="1:41" s="19" customFormat="1" ht="72" customHeight="1" x14ac:dyDescent="0.25">
      <c r="A7" s="319" t="s">
        <v>34</v>
      </c>
      <c r="B7" s="319" t="s">
        <v>35</v>
      </c>
      <c r="C7" s="319" t="s">
        <v>36</v>
      </c>
      <c r="D7" s="319" t="s">
        <v>49</v>
      </c>
      <c r="E7" s="319" t="s">
        <v>80</v>
      </c>
      <c r="F7" s="319" t="s">
        <v>50</v>
      </c>
      <c r="G7" s="319"/>
      <c r="H7" s="319" t="s">
        <v>63</v>
      </c>
      <c r="I7" s="319" t="s">
        <v>66</v>
      </c>
      <c r="J7" s="319" t="s">
        <v>119</v>
      </c>
      <c r="K7" s="247" t="s">
        <v>95</v>
      </c>
      <c r="L7" s="246" t="s">
        <v>120</v>
      </c>
      <c r="M7" s="27" t="s">
        <v>169</v>
      </c>
      <c r="N7" s="27" t="s">
        <v>171</v>
      </c>
      <c r="O7" s="35" t="s">
        <v>86</v>
      </c>
      <c r="P7" s="27" t="s">
        <v>46</v>
      </c>
      <c r="Q7" s="186"/>
      <c r="R7" s="211">
        <v>0.53</v>
      </c>
      <c r="S7" s="188"/>
      <c r="T7" s="188"/>
      <c r="U7" s="188"/>
      <c r="V7" s="188"/>
      <c r="W7" s="212"/>
      <c r="X7" s="208"/>
      <c r="Y7" s="246" t="s">
        <v>96</v>
      </c>
      <c r="Z7" s="206">
        <v>0.69</v>
      </c>
      <c r="AA7" s="206">
        <v>0.71</v>
      </c>
      <c r="AB7" s="63">
        <f>Z7/AA7</f>
        <v>0.97183098591549288</v>
      </c>
      <c r="AC7" s="207" t="s">
        <v>231</v>
      </c>
      <c r="AD7" s="208"/>
      <c r="AE7" s="208"/>
      <c r="AF7" s="184"/>
      <c r="AG7" s="209"/>
    </row>
    <row r="8" spans="1:41" s="19" customFormat="1" ht="76.5" customHeight="1" thickBot="1" x14ac:dyDescent="0.3">
      <c r="A8" s="299"/>
      <c r="B8" s="299"/>
      <c r="C8" s="299"/>
      <c r="D8" s="299"/>
      <c r="E8" s="299"/>
      <c r="F8" s="299"/>
      <c r="G8" s="299"/>
      <c r="H8" s="299"/>
      <c r="I8" s="299"/>
      <c r="J8" s="299"/>
      <c r="K8" s="248"/>
      <c r="L8" s="245"/>
      <c r="M8" s="103" t="s">
        <v>170</v>
      </c>
      <c r="N8" s="103" t="s">
        <v>70</v>
      </c>
      <c r="O8" s="103" t="s">
        <v>86</v>
      </c>
      <c r="P8" s="104" t="s">
        <v>46</v>
      </c>
      <c r="Q8" s="185"/>
      <c r="R8" s="189">
        <v>0.75</v>
      </c>
      <c r="S8" s="188"/>
      <c r="T8" s="188"/>
      <c r="U8" s="188"/>
      <c r="V8" s="188"/>
      <c r="W8" s="196"/>
      <c r="X8" s="184"/>
      <c r="Y8" s="245"/>
      <c r="Z8" s="202">
        <v>0.56200000000000006</v>
      </c>
      <c r="AA8" s="104">
        <v>0.75</v>
      </c>
      <c r="AB8" s="104">
        <f>Z8/AA8</f>
        <v>0.74933333333333341</v>
      </c>
      <c r="AC8" s="104" t="s">
        <v>232</v>
      </c>
      <c r="AD8" s="210"/>
      <c r="AE8" s="184"/>
      <c r="AF8" s="184"/>
      <c r="AG8" s="184"/>
    </row>
    <row r="9" spans="1:41" s="22" customFormat="1" ht="48" thickBot="1" x14ac:dyDescent="0.3">
      <c r="V9" s="23"/>
      <c r="W9" s="23"/>
      <c r="AA9" s="109" t="s">
        <v>168</v>
      </c>
      <c r="AB9" s="61">
        <f>AVERAGE(AB7:AB8)</f>
        <v>0.8605821596244132</v>
      </c>
      <c r="AD9" s="183"/>
      <c r="AE9" s="183"/>
      <c r="AF9" s="183"/>
      <c r="AG9" s="183"/>
    </row>
    <row r="10" spans="1:41" s="22" customFormat="1" x14ac:dyDescent="0.25">
      <c r="V10" s="23"/>
      <c r="W10" s="23"/>
    </row>
    <row r="11" spans="1:41" s="22" customFormat="1" x14ac:dyDescent="0.25">
      <c r="V11" s="23"/>
      <c r="W11" s="23"/>
    </row>
    <row r="12" spans="1:41" s="22" customFormat="1" x14ac:dyDescent="0.25">
      <c r="V12" s="23"/>
      <c r="W12" s="23"/>
    </row>
    <row r="13" spans="1:41" s="22" customFormat="1" x14ac:dyDescent="0.25">
      <c r="V13" s="23"/>
      <c r="W13" s="23"/>
    </row>
    <row r="14" spans="1:41" s="22" customFormat="1" x14ac:dyDescent="0.25">
      <c r="V14" s="23"/>
      <c r="W14" s="23"/>
    </row>
    <row r="15" spans="1:41" s="22" customFormat="1" x14ac:dyDescent="0.25">
      <c r="V15" s="23"/>
      <c r="W15" s="23"/>
    </row>
    <row r="16" spans="1:41" s="22" customFormat="1" x14ac:dyDescent="0.25">
      <c r="V16" s="23"/>
      <c r="W16" s="23"/>
    </row>
    <row r="17" spans="22:23" s="22" customFormat="1" x14ac:dyDescent="0.25">
      <c r="V17" s="23"/>
      <c r="W17" s="23"/>
    </row>
    <row r="18" spans="22:23" s="22" customFormat="1" x14ac:dyDescent="0.25">
      <c r="V18" s="23"/>
      <c r="W18" s="23"/>
    </row>
    <row r="19" spans="22:23" s="22" customFormat="1" x14ac:dyDescent="0.25">
      <c r="V19" s="23"/>
      <c r="W19" s="23"/>
    </row>
    <row r="20" spans="22:23" s="22" customFormat="1" x14ac:dyDescent="0.25">
      <c r="V20" s="23"/>
      <c r="W20" s="23"/>
    </row>
    <row r="21" spans="22:23" s="22" customFormat="1" x14ac:dyDescent="0.25">
      <c r="V21" s="23"/>
      <c r="W21" s="23"/>
    </row>
    <row r="22" spans="22:23" s="22" customFormat="1" x14ac:dyDescent="0.25">
      <c r="V22" s="23"/>
      <c r="W22" s="23"/>
    </row>
    <row r="23" spans="22:23" s="22" customFormat="1" x14ac:dyDescent="0.25">
      <c r="V23" s="23"/>
      <c r="W23" s="23"/>
    </row>
    <row r="24" spans="22:23" s="22" customFormat="1" x14ac:dyDescent="0.25">
      <c r="V24" s="23"/>
      <c r="W24" s="23"/>
    </row>
    <row r="25" spans="22:23" s="22" customFormat="1" x14ac:dyDescent="0.25">
      <c r="V25" s="23"/>
      <c r="W25" s="23"/>
    </row>
    <row r="26" spans="22:23" s="22" customFormat="1" x14ac:dyDescent="0.25">
      <c r="V26" s="23"/>
      <c r="W26" s="23"/>
    </row>
    <row r="27" spans="22:23" s="22" customFormat="1" x14ac:dyDescent="0.25">
      <c r="V27" s="23"/>
      <c r="W27" s="23"/>
    </row>
    <row r="28" spans="22:23" s="22" customFormat="1" x14ac:dyDescent="0.25">
      <c r="V28" s="23"/>
      <c r="W28" s="23"/>
    </row>
    <row r="29" spans="22:23" s="22" customFormat="1" x14ac:dyDescent="0.25">
      <c r="V29" s="23"/>
      <c r="W29" s="23"/>
    </row>
    <row r="30" spans="22:23" s="22" customFormat="1" x14ac:dyDescent="0.25">
      <c r="V30" s="23"/>
      <c r="W30" s="23"/>
    </row>
    <row r="31" spans="22:23" s="22" customFormat="1" x14ac:dyDescent="0.25">
      <c r="V31" s="23"/>
      <c r="W31" s="23"/>
    </row>
    <row r="32" spans="22:23" s="22" customFormat="1" x14ac:dyDescent="0.25">
      <c r="V32" s="23"/>
      <c r="W32" s="23"/>
    </row>
    <row r="33" spans="22:23" s="22" customFormat="1" x14ac:dyDescent="0.25">
      <c r="V33" s="23"/>
      <c r="W33" s="23"/>
    </row>
    <row r="34" spans="22:23" s="22" customFormat="1" x14ac:dyDescent="0.25">
      <c r="V34" s="23"/>
      <c r="W34" s="23"/>
    </row>
    <row r="35" spans="22:23" s="22" customFormat="1" x14ac:dyDescent="0.25">
      <c r="V35" s="23"/>
      <c r="W35" s="23"/>
    </row>
    <row r="36" spans="22:23" s="22" customFormat="1" x14ac:dyDescent="0.25">
      <c r="V36" s="23"/>
      <c r="W36" s="23"/>
    </row>
    <row r="37" spans="22:23" s="22" customFormat="1" x14ac:dyDescent="0.25">
      <c r="V37" s="23"/>
      <c r="W37" s="23"/>
    </row>
    <row r="38" spans="22:23" s="22" customFormat="1" x14ac:dyDescent="0.25">
      <c r="V38" s="23"/>
      <c r="W38" s="23"/>
    </row>
    <row r="39" spans="22:23" s="22" customFormat="1" x14ac:dyDescent="0.25">
      <c r="V39" s="23"/>
      <c r="W39" s="23"/>
    </row>
    <row r="40" spans="22:23" s="22" customFormat="1" x14ac:dyDescent="0.25">
      <c r="V40" s="23"/>
      <c r="W40" s="23"/>
    </row>
    <row r="41" spans="22:23" s="22" customFormat="1" x14ac:dyDescent="0.25">
      <c r="V41" s="23"/>
      <c r="W41" s="23"/>
    </row>
    <row r="42" spans="22:23" s="22" customFormat="1" x14ac:dyDescent="0.25">
      <c r="V42" s="23"/>
      <c r="W42" s="23"/>
    </row>
    <row r="43" spans="22:23" s="22" customFormat="1" x14ac:dyDescent="0.25">
      <c r="V43" s="23"/>
      <c r="W43" s="23"/>
    </row>
    <row r="44" spans="22:23" s="22" customFormat="1" x14ac:dyDescent="0.25">
      <c r="V44" s="23"/>
      <c r="W44" s="23"/>
    </row>
    <row r="45" spans="22:23" s="22" customFormat="1" x14ac:dyDescent="0.25">
      <c r="V45" s="23"/>
      <c r="W45" s="23"/>
    </row>
    <row r="46" spans="22:23" s="22" customFormat="1" x14ac:dyDescent="0.25">
      <c r="V46" s="23"/>
      <c r="W46" s="23"/>
    </row>
    <row r="47" spans="22:23" s="22" customFormat="1" x14ac:dyDescent="0.25">
      <c r="V47" s="23"/>
      <c r="W47" s="23"/>
    </row>
    <row r="48" spans="22:23" s="22" customFormat="1" x14ac:dyDescent="0.25">
      <c r="V48" s="23"/>
      <c r="W48" s="23"/>
    </row>
    <row r="49" spans="22:23" s="22" customFormat="1" x14ac:dyDescent="0.25">
      <c r="V49" s="23"/>
      <c r="W49" s="23"/>
    </row>
    <row r="50" spans="22:23" s="22" customFormat="1" x14ac:dyDescent="0.25">
      <c r="V50" s="23"/>
      <c r="W50" s="23"/>
    </row>
    <row r="51" spans="22:23" s="22" customFormat="1" x14ac:dyDescent="0.25">
      <c r="V51" s="23"/>
      <c r="W51" s="23"/>
    </row>
    <row r="52" spans="22:23" s="22" customFormat="1" x14ac:dyDescent="0.25">
      <c r="V52" s="23"/>
      <c r="W52" s="23"/>
    </row>
    <row r="53" spans="22:23" s="22" customFormat="1" x14ac:dyDescent="0.25">
      <c r="V53" s="23"/>
      <c r="W53" s="23"/>
    </row>
    <row r="54" spans="22:23" s="22" customFormat="1" x14ac:dyDescent="0.25">
      <c r="V54" s="23"/>
      <c r="W54" s="23"/>
    </row>
    <row r="55" spans="22:23" s="22" customFormat="1" x14ac:dyDescent="0.25">
      <c r="V55" s="23"/>
      <c r="W55" s="23"/>
    </row>
    <row r="56" spans="22:23" s="22" customFormat="1" x14ac:dyDescent="0.25">
      <c r="V56" s="23"/>
      <c r="W56" s="23"/>
    </row>
    <row r="57" spans="22:23" s="22" customFormat="1" x14ac:dyDescent="0.25">
      <c r="V57" s="23"/>
      <c r="W57" s="23"/>
    </row>
    <row r="58" spans="22:23" s="22" customFormat="1" x14ac:dyDescent="0.25">
      <c r="V58" s="23"/>
      <c r="W58" s="23"/>
    </row>
    <row r="59" spans="22:23" s="22" customFormat="1" x14ac:dyDescent="0.25">
      <c r="V59" s="23"/>
      <c r="W59" s="23"/>
    </row>
    <row r="60" spans="22:23" s="22" customFormat="1" x14ac:dyDescent="0.25">
      <c r="V60" s="23"/>
      <c r="W60" s="23"/>
    </row>
    <row r="61" spans="22:23" s="22" customFormat="1" x14ac:dyDescent="0.25">
      <c r="V61" s="23"/>
      <c r="W61" s="23"/>
    </row>
    <row r="62" spans="22:23" s="22" customFormat="1" x14ac:dyDescent="0.25">
      <c r="V62" s="23"/>
      <c r="W62" s="23"/>
    </row>
    <row r="63" spans="22:23" s="22" customFormat="1" x14ac:dyDescent="0.25">
      <c r="V63" s="23"/>
      <c r="W63" s="23"/>
    </row>
    <row r="64" spans="22:23" s="22" customFormat="1" x14ac:dyDescent="0.25">
      <c r="V64" s="23"/>
      <c r="W64" s="23"/>
    </row>
    <row r="65" spans="22:23" s="22" customFormat="1" x14ac:dyDescent="0.25">
      <c r="V65" s="23"/>
      <c r="W65" s="23"/>
    </row>
    <row r="66" spans="22:23" s="22" customFormat="1" x14ac:dyDescent="0.25">
      <c r="V66" s="23"/>
      <c r="W66" s="23"/>
    </row>
    <row r="67" spans="22:23" s="22" customFormat="1" x14ac:dyDescent="0.25">
      <c r="V67" s="23"/>
      <c r="W67" s="23"/>
    </row>
    <row r="68" spans="22:23" s="22" customFormat="1" x14ac:dyDescent="0.25">
      <c r="V68" s="23"/>
      <c r="W68" s="23"/>
    </row>
    <row r="69" spans="22:23" s="22" customFormat="1" x14ac:dyDescent="0.25">
      <c r="V69" s="23"/>
      <c r="W69" s="23"/>
    </row>
    <row r="70" spans="22:23" s="22" customFormat="1" x14ac:dyDescent="0.25">
      <c r="V70" s="23"/>
      <c r="W70" s="23"/>
    </row>
    <row r="71" spans="22:23" s="22" customFormat="1" x14ac:dyDescent="0.25">
      <c r="V71" s="23"/>
      <c r="W71" s="23"/>
    </row>
    <row r="72" spans="22:23" s="22" customFormat="1" x14ac:dyDescent="0.25">
      <c r="V72" s="23"/>
      <c r="W72" s="23"/>
    </row>
    <row r="73" spans="22:23" s="22" customFormat="1" x14ac:dyDescent="0.25">
      <c r="V73" s="23"/>
      <c r="W73" s="23"/>
    </row>
    <row r="74" spans="22:23" s="22" customFormat="1" x14ac:dyDescent="0.25">
      <c r="V74" s="23"/>
      <c r="W74" s="23"/>
    </row>
    <row r="75" spans="22:23" s="22" customFormat="1" x14ac:dyDescent="0.25">
      <c r="V75" s="23"/>
      <c r="W75" s="23"/>
    </row>
    <row r="76" spans="22:23" s="22" customFormat="1" x14ac:dyDescent="0.25">
      <c r="V76" s="23"/>
      <c r="W76" s="23"/>
    </row>
    <row r="77" spans="22:23" s="22" customFormat="1" x14ac:dyDescent="0.25">
      <c r="V77" s="23"/>
      <c r="W77" s="23"/>
    </row>
    <row r="78" spans="22:23" s="22" customFormat="1" x14ac:dyDescent="0.25">
      <c r="V78" s="23"/>
      <c r="W78" s="23"/>
    </row>
    <row r="79" spans="22:23" s="22" customFormat="1" x14ac:dyDescent="0.25">
      <c r="V79" s="23"/>
      <c r="W79" s="23"/>
    </row>
  </sheetData>
  <mergeCells count="30">
    <mergeCell ref="AE1:AF1"/>
    <mergeCell ref="AE2:AF2"/>
    <mergeCell ref="AE3:AF3"/>
    <mergeCell ref="A4:L4"/>
    <mergeCell ref="M4:R5"/>
    <mergeCell ref="S4:X5"/>
    <mergeCell ref="Y4:Y5"/>
    <mergeCell ref="Z4:AG4"/>
    <mergeCell ref="D5:E5"/>
    <mergeCell ref="F5:G5"/>
    <mergeCell ref="H5:J5"/>
    <mergeCell ref="L5:L6"/>
    <mergeCell ref="Z5:AC5"/>
    <mergeCell ref="AD5:AG5"/>
    <mergeCell ref="C1:Y3"/>
    <mergeCell ref="K5:K6"/>
    <mergeCell ref="K7:K8"/>
    <mergeCell ref="L7:L8"/>
    <mergeCell ref="Y7:Y8"/>
    <mergeCell ref="A5:C5"/>
    <mergeCell ref="F7:F8"/>
    <mergeCell ref="G7:G8"/>
    <mergeCell ref="H7:H8"/>
    <mergeCell ref="I7:I8"/>
    <mergeCell ref="J7:J8"/>
    <mergeCell ref="C7:C8"/>
    <mergeCell ref="B7:B8"/>
    <mergeCell ref="A7:A8"/>
    <mergeCell ref="D7:D8"/>
    <mergeCell ref="E7:E8"/>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G9"/>
  <sheetViews>
    <sheetView topLeftCell="P1" zoomScale="140" zoomScaleNormal="140" zoomScalePageLayoutView="140" workbookViewId="0">
      <selection activeCell="M8" sqref="M8"/>
    </sheetView>
  </sheetViews>
  <sheetFormatPr defaultColWidth="11.42578125" defaultRowHeight="15" x14ac:dyDescent="0.25"/>
  <cols>
    <col min="2" max="2" width="14" customWidth="1"/>
    <col min="3" max="3" width="20.7109375" customWidth="1"/>
    <col min="4" max="4" width="19" customWidth="1"/>
    <col min="5" max="5" width="20" customWidth="1"/>
    <col min="7" max="7" width="14.42578125" customWidth="1"/>
    <col min="8" max="8" width="15.28515625" customWidth="1"/>
    <col min="10" max="10" width="14.42578125" customWidth="1"/>
    <col min="11" max="11" width="28.42578125" customWidth="1"/>
    <col min="12" max="12" width="15.42578125" customWidth="1"/>
    <col min="13" max="13" width="27" customWidth="1"/>
    <col min="14" max="14" width="18.85546875" customWidth="1"/>
    <col min="15" max="15" width="14.7109375" customWidth="1"/>
    <col min="17" max="18" width="20.42578125" customWidth="1"/>
    <col min="19" max="19" width="18.42578125" customWidth="1"/>
    <col min="20" max="20" width="20.42578125" customWidth="1"/>
    <col min="21" max="21" width="14.7109375" customWidth="1"/>
    <col min="22" max="22" width="15.7109375" customWidth="1"/>
    <col min="23" max="23" width="15.42578125" customWidth="1"/>
    <col min="24" max="24" width="21.42578125" customWidth="1"/>
    <col min="25" max="25" width="14.140625" customWidth="1"/>
    <col min="26" max="26" width="12.85546875" customWidth="1"/>
    <col min="27" max="27" width="20.42578125" customWidth="1"/>
    <col min="28" max="28" width="21.42578125" customWidth="1"/>
    <col min="29" max="29" width="25.85546875" customWidth="1"/>
    <col min="31" max="31" width="17.28515625" customWidth="1"/>
    <col min="32" max="32" width="21.42578125" customWidth="1"/>
    <col min="33" max="33" width="27.85546875" customWidth="1"/>
  </cols>
  <sheetData>
    <row r="1" spans="1:33"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296" t="s">
        <v>0</v>
      </c>
      <c r="AF1" s="296"/>
      <c r="AG1" s="30">
        <v>43922</v>
      </c>
    </row>
    <row r="2" spans="1:33" s="1" customFormat="1" ht="21.75" customHeight="1"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296" t="s">
        <v>1</v>
      </c>
      <c r="AF2" s="296"/>
      <c r="AG2" s="31">
        <v>1</v>
      </c>
    </row>
    <row r="3" spans="1:33" s="1" customFormat="1" ht="30"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296" t="s">
        <v>2</v>
      </c>
      <c r="AF3" s="296"/>
      <c r="AG3" s="31" t="s">
        <v>73</v>
      </c>
    </row>
    <row r="4" spans="1:33" s="11" customFormat="1"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row>
    <row r="5" spans="1:33" s="11" customFormat="1" ht="51.75" customHeight="1"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row>
    <row r="6" spans="1:33" s="11" customFormat="1" ht="45" x14ac:dyDescent="0.25">
      <c r="A6" s="16" t="s">
        <v>15</v>
      </c>
      <c r="B6" s="16" t="s">
        <v>16</v>
      </c>
      <c r="C6" s="16" t="s">
        <v>17</v>
      </c>
      <c r="D6" s="16" t="s">
        <v>18</v>
      </c>
      <c r="E6" s="16" t="s">
        <v>74</v>
      </c>
      <c r="F6" s="16" t="s">
        <v>19</v>
      </c>
      <c r="G6" s="16" t="s">
        <v>20</v>
      </c>
      <c r="H6" s="16" t="s">
        <v>21</v>
      </c>
      <c r="I6" s="16" t="s">
        <v>22</v>
      </c>
      <c r="J6" s="16" t="s">
        <v>23</v>
      </c>
      <c r="K6" s="272"/>
      <c r="L6" s="272"/>
      <c r="M6" s="16" t="s">
        <v>4</v>
      </c>
      <c r="N6" s="16" t="s">
        <v>24</v>
      </c>
      <c r="O6" s="16" t="s">
        <v>75</v>
      </c>
      <c r="P6" s="16" t="s">
        <v>25</v>
      </c>
      <c r="Q6" s="16" t="s">
        <v>26</v>
      </c>
      <c r="R6" s="16" t="s">
        <v>27</v>
      </c>
      <c r="S6" s="16" t="s">
        <v>5</v>
      </c>
      <c r="T6" s="16" t="s">
        <v>28</v>
      </c>
      <c r="U6" s="16" t="s">
        <v>75</v>
      </c>
      <c r="V6" s="16" t="s">
        <v>25</v>
      </c>
      <c r="W6" s="16" t="s">
        <v>26</v>
      </c>
      <c r="X6" s="16" t="s">
        <v>29</v>
      </c>
      <c r="Y6" s="16" t="s">
        <v>30</v>
      </c>
      <c r="Z6" s="16" t="s">
        <v>77</v>
      </c>
      <c r="AA6" s="16" t="s">
        <v>31</v>
      </c>
      <c r="AB6" s="16" t="s">
        <v>32</v>
      </c>
      <c r="AC6" s="16" t="s">
        <v>33</v>
      </c>
      <c r="AD6" s="16" t="s">
        <v>78</v>
      </c>
      <c r="AE6" s="16" t="s">
        <v>31</v>
      </c>
      <c r="AF6" s="16" t="s">
        <v>32</v>
      </c>
      <c r="AG6" s="16" t="s">
        <v>33</v>
      </c>
    </row>
    <row r="7" spans="1:33" ht="60" customHeight="1" x14ac:dyDescent="0.25">
      <c r="A7" s="322" t="s">
        <v>34</v>
      </c>
      <c r="B7" s="297" t="s">
        <v>35</v>
      </c>
      <c r="C7" s="322" t="s">
        <v>36</v>
      </c>
      <c r="D7" s="297" t="s">
        <v>49</v>
      </c>
      <c r="E7" s="322" t="s">
        <v>82</v>
      </c>
      <c r="F7" s="297" t="s">
        <v>62</v>
      </c>
      <c r="G7" s="328" t="s">
        <v>62</v>
      </c>
      <c r="H7" s="330" t="s">
        <v>63</v>
      </c>
      <c r="I7" s="328" t="s">
        <v>41</v>
      </c>
      <c r="J7" s="326" t="s">
        <v>105</v>
      </c>
      <c r="K7" s="298" t="s">
        <v>62</v>
      </c>
      <c r="L7" s="325" t="s">
        <v>63</v>
      </c>
      <c r="M7" s="110" t="s">
        <v>255</v>
      </c>
      <c r="N7" s="110" t="s">
        <v>64</v>
      </c>
      <c r="O7" s="143" t="s">
        <v>100</v>
      </c>
      <c r="P7" s="110" t="s">
        <v>46</v>
      </c>
      <c r="Q7" s="107">
        <v>0</v>
      </c>
      <c r="R7" s="107">
        <v>0.9</v>
      </c>
      <c r="S7" s="43"/>
      <c r="T7" s="43"/>
      <c r="U7" s="43"/>
      <c r="V7" s="43"/>
      <c r="W7" s="43"/>
      <c r="X7" s="43"/>
      <c r="Y7" s="323" t="s">
        <v>97</v>
      </c>
      <c r="Z7" s="213">
        <v>0.94099999999999995</v>
      </c>
      <c r="AA7" s="105">
        <v>0.9</v>
      </c>
      <c r="AB7" s="105">
        <f>Z7/AA7</f>
        <v>1.0455555555555556</v>
      </c>
      <c r="AC7" s="39" t="s">
        <v>256</v>
      </c>
      <c r="AD7" s="43"/>
      <c r="AE7" s="43"/>
      <c r="AF7" s="43"/>
      <c r="AG7" s="43"/>
    </row>
    <row r="8" spans="1:33" ht="82.5" customHeight="1" thickBot="1" x14ac:dyDescent="0.3">
      <c r="A8" s="299"/>
      <c r="B8" s="250"/>
      <c r="C8" s="299"/>
      <c r="D8" s="250"/>
      <c r="E8" s="299"/>
      <c r="F8" s="250"/>
      <c r="G8" s="329"/>
      <c r="H8" s="327"/>
      <c r="I8" s="329"/>
      <c r="J8" s="327"/>
      <c r="K8" s="299"/>
      <c r="L8" s="250"/>
      <c r="M8" s="150" t="s">
        <v>99</v>
      </c>
      <c r="N8" s="42" t="s">
        <v>98</v>
      </c>
      <c r="O8" s="42" t="s">
        <v>101</v>
      </c>
      <c r="P8" s="42" t="s">
        <v>46</v>
      </c>
      <c r="Q8" s="44">
        <v>0.81</v>
      </c>
      <c r="R8" s="44">
        <v>0.9</v>
      </c>
      <c r="S8" s="43"/>
      <c r="T8" s="43"/>
      <c r="U8" s="43"/>
      <c r="V8" s="43"/>
      <c r="W8" s="43"/>
      <c r="X8" s="43"/>
      <c r="Y8" s="324"/>
      <c r="Z8" s="234">
        <v>0.92100000000000004</v>
      </c>
      <c r="AA8" s="44">
        <v>0.9</v>
      </c>
      <c r="AB8" s="44">
        <f>Z8/AA8</f>
        <v>1.0233333333333334</v>
      </c>
      <c r="AC8" s="96" t="s">
        <v>257</v>
      </c>
      <c r="AD8" s="43"/>
      <c r="AE8" s="43"/>
      <c r="AF8" s="43"/>
      <c r="AG8" s="43"/>
    </row>
    <row r="9" spans="1:33" ht="41.25" customHeight="1" thickBot="1" x14ac:dyDescent="0.3">
      <c r="AA9" s="109" t="s">
        <v>168</v>
      </c>
      <c r="AB9" s="61">
        <f>AVERAGE(AB7:AB8)</f>
        <v>1.0344444444444445</v>
      </c>
      <c r="AD9" s="68"/>
      <c r="AE9" s="68"/>
      <c r="AF9" s="68"/>
      <c r="AG9" s="68"/>
    </row>
  </sheetData>
  <mergeCells count="30">
    <mergeCell ref="Y7:Y8"/>
    <mergeCell ref="L7:L8"/>
    <mergeCell ref="K7:K8"/>
    <mergeCell ref="C1:Y3"/>
    <mergeCell ref="J7:J8"/>
    <mergeCell ref="I7:I8"/>
    <mergeCell ref="H7:H8"/>
    <mergeCell ref="G7:G8"/>
    <mergeCell ref="F7:F8"/>
    <mergeCell ref="AE1:AF1"/>
    <mergeCell ref="AE2:AF2"/>
    <mergeCell ref="AE3:AF3"/>
    <mergeCell ref="A4:L4"/>
    <mergeCell ref="M4:R5"/>
    <mergeCell ref="S4:X5"/>
    <mergeCell ref="Y4:Y5"/>
    <mergeCell ref="Z4:AG4"/>
    <mergeCell ref="D5:E5"/>
    <mergeCell ref="F5:G5"/>
    <mergeCell ref="H5:J5"/>
    <mergeCell ref="L5:L6"/>
    <mergeCell ref="Z5:AC5"/>
    <mergeCell ref="AD5:AG5"/>
    <mergeCell ref="A5:C5"/>
    <mergeCell ref="K5:K6"/>
    <mergeCell ref="A7:A8"/>
    <mergeCell ref="B7:B8"/>
    <mergeCell ref="C7:C8"/>
    <mergeCell ref="D7:D8"/>
    <mergeCell ref="E7:E8"/>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AIZ14"/>
  <sheetViews>
    <sheetView topLeftCell="P1" zoomScale="130" zoomScaleNormal="130" zoomScalePageLayoutView="130" workbookViewId="0">
      <selection activeCell="V23" sqref="V23"/>
    </sheetView>
  </sheetViews>
  <sheetFormatPr defaultColWidth="11.42578125" defaultRowHeight="15" x14ac:dyDescent="0.25"/>
  <cols>
    <col min="1" max="1" width="23.140625" customWidth="1"/>
    <col min="2" max="2" width="23" customWidth="1"/>
    <col min="3" max="3" width="17.42578125" customWidth="1"/>
    <col min="4" max="4" width="22.42578125" customWidth="1"/>
    <col min="5" max="6" width="22" customWidth="1"/>
    <col min="7" max="7" width="14.7109375" customWidth="1"/>
    <col min="8" max="8" width="15.28515625" customWidth="1"/>
    <col min="9" max="9" width="14.140625" customWidth="1"/>
    <col min="10" max="10" width="14.42578125" customWidth="1"/>
    <col min="11" max="11" width="17.42578125" customWidth="1"/>
    <col min="12" max="12" width="23.42578125" customWidth="1"/>
    <col min="13" max="13" width="22.28515625" customWidth="1"/>
    <col min="14" max="14" width="18.42578125" customWidth="1"/>
    <col min="15" max="15" width="14.42578125" customWidth="1"/>
    <col min="16" max="16" width="13.85546875" customWidth="1"/>
    <col min="17" max="17" width="24.42578125" customWidth="1"/>
    <col min="18" max="18" width="13.140625" customWidth="1"/>
    <col min="19" max="19" width="18.85546875" customWidth="1"/>
    <col min="20" max="20" width="19" customWidth="1"/>
    <col min="21" max="21" width="17.42578125" customWidth="1"/>
    <col min="22" max="23" width="13.42578125" bestFit="1" customWidth="1"/>
    <col min="24" max="24" width="17.42578125" bestFit="1" customWidth="1"/>
    <col min="25" max="25" width="17.140625" customWidth="1"/>
    <col min="27" max="27" width="15.42578125" customWidth="1"/>
    <col min="28" max="28" width="15.85546875" customWidth="1"/>
    <col min="29" max="29" width="39.85546875" customWidth="1"/>
    <col min="31" max="31" width="17.7109375" customWidth="1"/>
    <col min="32" max="32" width="14.42578125" customWidth="1"/>
    <col min="33" max="33" width="39.85546875" customWidth="1"/>
    <col min="72" max="935" width="11.42578125" style="25"/>
  </cols>
  <sheetData>
    <row r="1" spans="1:936"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296" t="s">
        <v>0</v>
      </c>
      <c r="AF1" s="296"/>
      <c r="AG1" s="30">
        <v>43922</v>
      </c>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936" s="1" customFormat="1" ht="15.75"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296" t="s">
        <v>1</v>
      </c>
      <c r="AF2" s="296"/>
      <c r="AG2" s="31">
        <v>1</v>
      </c>
      <c r="AH2"/>
      <c r="AI2"/>
      <c r="AJ2"/>
      <c r="AK2"/>
      <c r="AL2"/>
      <c r="AM2"/>
      <c r="AN2"/>
      <c r="AO2"/>
      <c r="AP2"/>
      <c r="AQ2"/>
      <c r="AR2"/>
      <c r="AS2"/>
      <c r="AT2"/>
      <c r="AU2"/>
      <c r="AV2"/>
      <c r="AW2"/>
      <c r="AX2"/>
      <c r="AY2"/>
      <c r="AZ2"/>
      <c r="BA2"/>
      <c r="BB2"/>
      <c r="BC2"/>
      <c r="BD2"/>
      <c r="BE2"/>
      <c r="BF2"/>
      <c r="BG2"/>
      <c r="BH2"/>
      <c r="BI2"/>
      <c r="BJ2"/>
      <c r="BK2"/>
      <c r="BL2"/>
      <c r="BM2"/>
      <c r="BN2"/>
      <c r="BO2"/>
      <c r="BP2"/>
      <c r="BQ2"/>
      <c r="BR2"/>
      <c r="BS2"/>
    </row>
    <row r="3" spans="1:936" s="1" customFormat="1" ht="31.5"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296" t="s">
        <v>2</v>
      </c>
      <c r="AF3" s="296"/>
      <c r="AG3" s="31" t="s">
        <v>73</v>
      </c>
      <c r="AH3"/>
      <c r="AI3"/>
      <c r="AJ3"/>
      <c r="AK3"/>
      <c r="AL3"/>
      <c r="AM3"/>
      <c r="AN3"/>
      <c r="AO3"/>
      <c r="AP3"/>
      <c r="AQ3"/>
      <c r="AR3"/>
      <c r="AS3"/>
      <c r="AT3"/>
      <c r="AU3"/>
      <c r="AV3"/>
      <c r="AW3"/>
      <c r="AX3"/>
      <c r="AY3"/>
      <c r="AZ3"/>
      <c r="BA3"/>
      <c r="BB3"/>
      <c r="BC3"/>
      <c r="BD3"/>
      <c r="BE3"/>
      <c r="BF3"/>
      <c r="BG3"/>
      <c r="BH3"/>
      <c r="BI3"/>
      <c r="BJ3"/>
      <c r="BK3"/>
      <c r="BL3"/>
      <c r="BM3"/>
      <c r="BN3"/>
      <c r="BO3"/>
      <c r="BP3"/>
      <c r="BQ3"/>
      <c r="BR3"/>
      <c r="BS3"/>
    </row>
    <row r="4" spans="1:936" s="11" customFormat="1"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c r="AH4"/>
      <c r="AI4"/>
      <c r="AJ4"/>
      <c r="AK4"/>
      <c r="AL4"/>
      <c r="AM4"/>
      <c r="AN4"/>
      <c r="AO4"/>
      <c r="AP4"/>
      <c r="AQ4"/>
      <c r="AR4"/>
      <c r="AS4"/>
      <c r="AT4"/>
      <c r="AU4"/>
      <c r="AV4"/>
      <c r="AW4"/>
      <c r="AX4"/>
      <c r="AY4"/>
      <c r="AZ4"/>
      <c r="BA4"/>
      <c r="BB4"/>
      <c r="BC4"/>
      <c r="BD4"/>
      <c r="BE4"/>
      <c r="BF4"/>
      <c r="BG4"/>
      <c r="BH4"/>
      <c r="BI4"/>
      <c r="BJ4"/>
      <c r="BK4"/>
      <c r="BL4"/>
      <c r="BM4"/>
      <c r="BN4"/>
      <c r="BO4"/>
      <c r="BP4"/>
      <c r="BQ4"/>
      <c r="BR4"/>
      <c r="BS4"/>
    </row>
    <row r="5" spans="1:936" s="11" customFormat="1"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c r="AH5"/>
      <c r="AI5"/>
      <c r="AJ5"/>
      <c r="AK5"/>
      <c r="AL5"/>
      <c r="AM5"/>
      <c r="AN5"/>
      <c r="AO5"/>
      <c r="AP5"/>
      <c r="AQ5"/>
      <c r="AR5"/>
      <c r="AS5"/>
      <c r="AT5"/>
      <c r="AU5"/>
      <c r="AV5"/>
      <c r="AW5"/>
      <c r="AX5"/>
      <c r="AY5"/>
      <c r="AZ5"/>
      <c r="BA5"/>
      <c r="BB5"/>
      <c r="BC5"/>
      <c r="BD5"/>
      <c r="BE5"/>
      <c r="BF5"/>
      <c r="BG5"/>
      <c r="BH5"/>
      <c r="BI5"/>
      <c r="BJ5"/>
      <c r="BK5"/>
      <c r="BL5"/>
      <c r="BM5"/>
      <c r="BN5"/>
      <c r="BO5"/>
      <c r="BP5"/>
      <c r="BQ5"/>
      <c r="BR5"/>
      <c r="BS5"/>
    </row>
    <row r="6" spans="1:936" s="11" customFormat="1" ht="45" x14ac:dyDescent="0.25">
      <c r="A6" s="148" t="s">
        <v>15</v>
      </c>
      <c r="B6" s="148" t="s">
        <v>16</v>
      </c>
      <c r="C6" s="148" t="s">
        <v>17</v>
      </c>
      <c r="D6" s="148" t="s">
        <v>18</v>
      </c>
      <c r="E6" s="148" t="s">
        <v>74</v>
      </c>
      <c r="F6" s="148" t="s">
        <v>19</v>
      </c>
      <c r="G6" s="148" t="s">
        <v>20</v>
      </c>
      <c r="H6" s="148" t="s">
        <v>21</v>
      </c>
      <c r="I6" s="148" t="s">
        <v>22</v>
      </c>
      <c r="J6" s="148" t="s">
        <v>23</v>
      </c>
      <c r="K6" s="311"/>
      <c r="L6" s="311"/>
      <c r="M6" s="148" t="s">
        <v>4</v>
      </c>
      <c r="N6" s="148" t="s">
        <v>24</v>
      </c>
      <c r="O6" s="148" t="s">
        <v>75</v>
      </c>
      <c r="P6" s="148" t="s">
        <v>25</v>
      </c>
      <c r="Q6" s="148" t="s">
        <v>26</v>
      </c>
      <c r="R6" s="148" t="s">
        <v>27</v>
      </c>
      <c r="S6" s="148" t="s">
        <v>5</v>
      </c>
      <c r="T6" s="148" t="s">
        <v>28</v>
      </c>
      <c r="U6" s="148" t="s">
        <v>75</v>
      </c>
      <c r="V6" s="148" t="s">
        <v>25</v>
      </c>
      <c r="W6" s="148" t="s">
        <v>26</v>
      </c>
      <c r="X6" s="148" t="s">
        <v>29</v>
      </c>
      <c r="Y6" s="148" t="s">
        <v>30</v>
      </c>
      <c r="Z6" s="148" t="s">
        <v>77</v>
      </c>
      <c r="AA6" s="148" t="s">
        <v>31</v>
      </c>
      <c r="AB6" s="148" t="s">
        <v>32</v>
      </c>
      <c r="AC6" s="148" t="s">
        <v>33</v>
      </c>
      <c r="AD6" s="148" t="s">
        <v>78</v>
      </c>
      <c r="AE6" s="148" t="s">
        <v>31</v>
      </c>
      <c r="AF6" s="148" t="s">
        <v>32</v>
      </c>
      <c r="AG6" s="148" t="s">
        <v>33</v>
      </c>
      <c r="AH6"/>
      <c r="AI6"/>
      <c r="AJ6"/>
      <c r="AK6"/>
      <c r="AL6"/>
      <c r="AM6"/>
      <c r="AN6"/>
      <c r="AO6"/>
      <c r="AP6"/>
      <c r="AQ6"/>
      <c r="AR6"/>
      <c r="AS6"/>
      <c r="AT6"/>
      <c r="AU6"/>
      <c r="AV6"/>
      <c r="AW6"/>
      <c r="AX6"/>
      <c r="AY6"/>
      <c r="AZ6"/>
      <c r="BA6"/>
      <c r="BB6"/>
      <c r="BC6"/>
      <c r="BD6"/>
      <c r="BE6"/>
      <c r="BF6"/>
      <c r="BG6"/>
      <c r="BH6"/>
      <c r="BI6"/>
      <c r="BJ6"/>
      <c r="BK6"/>
      <c r="BL6"/>
      <c r="BM6"/>
      <c r="BN6"/>
      <c r="BO6"/>
      <c r="BP6"/>
      <c r="BQ6"/>
      <c r="BR6"/>
      <c r="BS6"/>
    </row>
    <row r="7" spans="1:936" s="12" customFormat="1" ht="96" x14ac:dyDescent="0.25">
      <c r="A7" s="332" t="s">
        <v>34</v>
      </c>
      <c r="B7" s="332" t="s">
        <v>35</v>
      </c>
      <c r="C7" s="332" t="s">
        <v>36</v>
      </c>
      <c r="D7" s="332" t="s">
        <v>59</v>
      </c>
      <c r="E7" s="332" t="s">
        <v>85</v>
      </c>
      <c r="F7" s="332" t="s">
        <v>38</v>
      </c>
      <c r="G7" s="333" t="s">
        <v>58</v>
      </c>
      <c r="H7" s="332" t="s">
        <v>63</v>
      </c>
      <c r="I7" s="332" t="s">
        <v>51</v>
      </c>
      <c r="J7" s="332" t="s">
        <v>84</v>
      </c>
      <c r="K7" s="332" t="s">
        <v>60</v>
      </c>
      <c r="L7" s="332" t="s">
        <v>63</v>
      </c>
      <c r="M7" s="155" t="s">
        <v>61</v>
      </c>
      <c r="N7" s="155" t="s">
        <v>165</v>
      </c>
      <c r="O7" s="155" t="s">
        <v>100</v>
      </c>
      <c r="P7" s="155" t="s">
        <v>46</v>
      </c>
      <c r="Q7" s="156"/>
      <c r="R7" s="204">
        <v>0.57999999999999996</v>
      </c>
      <c r="S7" s="157"/>
      <c r="T7" s="157"/>
      <c r="U7" s="158"/>
      <c r="V7" s="158"/>
      <c r="W7" s="159"/>
      <c r="X7" s="160"/>
      <c r="Y7" s="331" t="s">
        <v>164</v>
      </c>
      <c r="Z7" s="161">
        <v>0.55000000000000004</v>
      </c>
      <c r="AA7" s="161">
        <v>0.57999999999999996</v>
      </c>
      <c r="AB7" s="161">
        <f>Z7/AA7</f>
        <v>0.94827586206896564</v>
      </c>
      <c r="AC7" s="162" t="s">
        <v>229</v>
      </c>
      <c r="AD7" s="163"/>
      <c r="AE7" s="163"/>
      <c r="AF7" s="164"/>
      <c r="AG7" s="163"/>
      <c r="AH7"/>
      <c r="AI7"/>
      <c r="AJ7"/>
      <c r="AK7"/>
      <c r="AL7"/>
      <c r="AM7"/>
      <c r="AN7"/>
      <c r="AO7"/>
      <c r="AP7"/>
      <c r="AQ7"/>
      <c r="AR7"/>
      <c r="AS7"/>
      <c r="AT7"/>
      <c r="AU7"/>
      <c r="AV7"/>
      <c r="AW7"/>
      <c r="AX7"/>
      <c r="AY7"/>
      <c r="AZ7"/>
      <c r="BA7"/>
      <c r="BB7"/>
      <c r="BC7"/>
      <c r="BD7"/>
      <c r="BE7"/>
      <c r="BF7"/>
      <c r="BG7"/>
      <c r="BH7"/>
      <c r="BI7"/>
      <c r="BJ7"/>
      <c r="BK7"/>
      <c r="BL7"/>
      <c r="BM7"/>
      <c r="BN7"/>
      <c r="BO7"/>
      <c r="BP7"/>
      <c r="BQ7"/>
      <c r="BR7"/>
      <c r="BS7"/>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8"/>
    </row>
    <row r="8" spans="1:936" s="12" customFormat="1" ht="60" x14ac:dyDescent="0.25">
      <c r="A8" s="332"/>
      <c r="B8" s="332"/>
      <c r="C8" s="332"/>
      <c r="D8" s="332"/>
      <c r="E8" s="332"/>
      <c r="F8" s="332"/>
      <c r="G8" s="333"/>
      <c r="H8" s="332"/>
      <c r="I8" s="332"/>
      <c r="J8" s="332"/>
      <c r="K8" s="332"/>
      <c r="L8" s="332"/>
      <c r="M8" s="136" t="s">
        <v>166</v>
      </c>
      <c r="N8" s="136" t="s">
        <v>167</v>
      </c>
      <c r="O8" s="165" t="s">
        <v>100</v>
      </c>
      <c r="P8" s="136" t="s">
        <v>46</v>
      </c>
      <c r="Q8" s="166"/>
      <c r="R8" s="205">
        <v>0.85</v>
      </c>
      <c r="S8" s="157"/>
      <c r="T8" s="157"/>
      <c r="U8" s="158"/>
      <c r="V8" s="158"/>
      <c r="W8" s="157"/>
      <c r="X8" s="158"/>
      <c r="Y8" s="331"/>
      <c r="Z8" s="203">
        <v>0.9</v>
      </c>
      <c r="AA8" s="203">
        <v>0.85</v>
      </c>
      <c r="AB8" s="168">
        <f>Z8/AA8</f>
        <v>1.0588235294117647</v>
      </c>
      <c r="AC8" s="167" t="s">
        <v>230</v>
      </c>
      <c r="AD8" s="169"/>
      <c r="AE8" s="170"/>
      <c r="AF8" s="171"/>
      <c r="AG8" s="163"/>
      <c r="AH8"/>
      <c r="AI8"/>
      <c r="AJ8"/>
      <c r="AK8"/>
      <c r="AL8"/>
      <c r="AM8"/>
      <c r="AN8"/>
      <c r="AO8"/>
      <c r="AP8"/>
      <c r="AQ8"/>
      <c r="AR8"/>
      <c r="AS8"/>
      <c r="AT8"/>
      <c r="AU8"/>
      <c r="AV8"/>
      <c r="AW8"/>
      <c r="AX8"/>
      <c r="AY8"/>
      <c r="AZ8"/>
      <c r="BA8"/>
      <c r="BB8"/>
      <c r="BC8"/>
      <c r="BD8"/>
      <c r="BE8"/>
      <c r="BF8"/>
      <c r="BG8"/>
      <c r="BH8"/>
      <c r="BI8"/>
      <c r="BJ8"/>
      <c r="BK8"/>
      <c r="BL8"/>
      <c r="BM8"/>
      <c r="BN8"/>
      <c r="BO8"/>
      <c r="BP8"/>
      <c r="BQ8"/>
      <c r="BR8"/>
      <c r="BS8"/>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c r="KW8" s="25"/>
      <c r="KX8" s="25"/>
      <c r="KY8" s="25"/>
      <c r="KZ8" s="25"/>
      <c r="LA8" s="25"/>
      <c r="LB8" s="25"/>
      <c r="LC8" s="25"/>
      <c r="LD8" s="25"/>
      <c r="LE8" s="25"/>
      <c r="LF8" s="25"/>
      <c r="LG8" s="25"/>
      <c r="LH8" s="25"/>
      <c r="LI8" s="25"/>
      <c r="LJ8" s="25"/>
      <c r="LK8" s="25"/>
      <c r="LL8" s="25"/>
      <c r="LM8" s="25"/>
      <c r="LN8" s="25"/>
      <c r="LO8" s="25"/>
      <c r="LP8" s="25"/>
      <c r="LQ8" s="25"/>
      <c r="LR8" s="25"/>
      <c r="LS8" s="25"/>
      <c r="LT8" s="25"/>
      <c r="LU8" s="25"/>
      <c r="LV8" s="25"/>
      <c r="LW8" s="25"/>
      <c r="LX8" s="25"/>
      <c r="LY8" s="25"/>
      <c r="LZ8" s="25"/>
      <c r="MA8" s="25"/>
      <c r="MB8" s="25"/>
      <c r="MC8" s="25"/>
      <c r="MD8" s="25"/>
      <c r="ME8" s="25"/>
      <c r="MF8" s="25"/>
      <c r="MG8" s="25"/>
      <c r="MH8" s="25"/>
      <c r="MI8" s="25"/>
      <c r="MJ8" s="25"/>
      <c r="MK8" s="25"/>
      <c r="ML8" s="25"/>
      <c r="MM8" s="25"/>
      <c r="MN8" s="25"/>
      <c r="MO8" s="25"/>
      <c r="MP8" s="25"/>
      <c r="MQ8" s="25"/>
      <c r="MR8" s="25"/>
      <c r="MS8" s="25"/>
      <c r="MT8" s="25"/>
      <c r="MU8" s="25"/>
      <c r="MV8" s="25"/>
      <c r="MW8" s="25"/>
      <c r="MX8" s="25"/>
      <c r="MY8" s="25"/>
      <c r="MZ8" s="25"/>
      <c r="NA8" s="25"/>
      <c r="NB8" s="25"/>
      <c r="NC8" s="25"/>
      <c r="ND8" s="25"/>
      <c r="NE8" s="25"/>
      <c r="NF8" s="25"/>
      <c r="NG8" s="25"/>
      <c r="NH8" s="25"/>
      <c r="NI8" s="25"/>
      <c r="NJ8" s="25"/>
      <c r="NK8" s="25"/>
      <c r="NL8" s="25"/>
      <c r="NM8" s="25"/>
      <c r="NN8" s="25"/>
      <c r="NO8" s="25"/>
      <c r="NP8" s="25"/>
      <c r="NQ8" s="25"/>
      <c r="NR8" s="25"/>
      <c r="NS8" s="25"/>
      <c r="NT8" s="25"/>
      <c r="NU8" s="25"/>
      <c r="NV8" s="25"/>
      <c r="NW8" s="25"/>
      <c r="NX8" s="25"/>
      <c r="NY8" s="25"/>
      <c r="NZ8" s="25"/>
      <c r="OA8" s="25"/>
      <c r="OB8" s="25"/>
      <c r="OC8" s="25"/>
      <c r="OD8" s="25"/>
      <c r="OE8" s="25"/>
      <c r="OF8" s="25"/>
      <c r="OG8" s="25"/>
      <c r="OH8" s="25"/>
      <c r="OI8" s="25"/>
      <c r="OJ8" s="25"/>
      <c r="OK8" s="25"/>
      <c r="OL8" s="25"/>
      <c r="OM8" s="25"/>
      <c r="ON8" s="25"/>
      <c r="OO8" s="25"/>
      <c r="OP8" s="25"/>
      <c r="OQ8" s="25"/>
      <c r="OR8" s="25"/>
      <c r="OS8" s="25"/>
      <c r="OT8" s="25"/>
      <c r="OU8" s="25"/>
      <c r="OV8" s="25"/>
      <c r="OW8" s="25"/>
      <c r="OX8" s="25"/>
      <c r="OY8" s="25"/>
      <c r="OZ8" s="25"/>
      <c r="PA8" s="25"/>
      <c r="PB8" s="25"/>
      <c r="PC8" s="25"/>
      <c r="PD8" s="25"/>
      <c r="PE8" s="25"/>
      <c r="PF8" s="25"/>
      <c r="PG8" s="25"/>
      <c r="PH8" s="25"/>
      <c r="PI8" s="25"/>
      <c r="PJ8" s="25"/>
      <c r="PK8" s="25"/>
      <c r="PL8" s="25"/>
      <c r="PM8" s="25"/>
      <c r="PN8" s="25"/>
      <c r="PO8" s="25"/>
      <c r="PP8" s="25"/>
      <c r="PQ8" s="25"/>
      <c r="PR8" s="25"/>
      <c r="PS8" s="25"/>
      <c r="PT8" s="25"/>
      <c r="PU8" s="25"/>
      <c r="PV8" s="25"/>
      <c r="PW8" s="25"/>
      <c r="PX8" s="25"/>
      <c r="PY8" s="25"/>
      <c r="PZ8" s="25"/>
      <c r="QA8" s="25"/>
      <c r="QB8" s="25"/>
      <c r="QC8" s="25"/>
      <c r="QD8" s="25"/>
      <c r="QE8" s="25"/>
      <c r="QF8" s="25"/>
      <c r="QG8" s="25"/>
      <c r="QH8" s="25"/>
      <c r="QI8" s="25"/>
      <c r="QJ8" s="25"/>
      <c r="QK8" s="25"/>
      <c r="QL8" s="25"/>
      <c r="QM8" s="25"/>
      <c r="QN8" s="25"/>
      <c r="QO8" s="25"/>
      <c r="QP8" s="25"/>
      <c r="QQ8" s="25"/>
      <c r="QR8" s="25"/>
      <c r="QS8" s="25"/>
      <c r="QT8" s="25"/>
      <c r="QU8" s="25"/>
      <c r="QV8" s="25"/>
      <c r="QW8" s="25"/>
      <c r="QX8" s="25"/>
      <c r="QY8" s="25"/>
      <c r="QZ8" s="25"/>
      <c r="RA8" s="25"/>
      <c r="RB8" s="25"/>
      <c r="RC8" s="25"/>
      <c r="RD8" s="25"/>
      <c r="RE8" s="25"/>
      <c r="RF8" s="25"/>
      <c r="RG8" s="25"/>
      <c r="RH8" s="25"/>
      <c r="RI8" s="25"/>
      <c r="RJ8" s="25"/>
      <c r="RK8" s="25"/>
      <c r="RL8" s="25"/>
      <c r="RM8" s="25"/>
      <c r="RN8" s="25"/>
      <c r="RO8" s="25"/>
      <c r="RP8" s="25"/>
      <c r="RQ8" s="25"/>
      <c r="RR8" s="25"/>
      <c r="RS8" s="25"/>
      <c r="RT8" s="25"/>
      <c r="RU8" s="25"/>
      <c r="RV8" s="25"/>
      <c r="RW8" s="25"/>
      <c r="RX8" s="25"/>
      <c r="RY8" s="25"/>
      <c r="RZ8" s="25"/>
      <c r="SA8" s="25"/>
      <c r="SB8" s="25"/>
      <c r="SC8" s="25"/>
      <c r="SD8" s="25"/>
      <c r="SE8" s="25"/>
      <c r="SF8" s="25"/>
      <c r="SG8" s="25"/>
      <c r="SH8" s="25"/>
      <c r="SI8" s="25"/>
      <c r="SJ8" s="25"/>
      <c r="SK8" s="25"/>
      <c r="SL8" s="25"/>
      <c r="SM8" s="25"/>
      <c r="SN8" s="25"/>
      <c r="SO8" s="25"/>
      <c r="SP8" s="25"/>
      <c r="SQ8" s="25"/>
      <c r="SR8" s="25"/>
      <c r="SS8" s="25"/>
      <c r="ST8" s="25"/>
      <c r="SU8" s="25"/>
      <c r="SV8" s="25"/>
      <c r="SW8" s="25"/>
      <c r="SX8" s="25"/>
      <c r="SY8" s="25"/>
      <c r="SZ8" s="25"/>
      <c r="TA8" s="25"/>
      <c r="TB8" s="25"/>
      <c r="TC8" s="25"/>
      <c r="TD8" s="25"/>
      <c r="TE8" s="25"/>
      <c r="TF8" s="25"/>
      <c r="TG8" s="25"/>
      <c r="TH8" s="25"/>
      <c r="TI8" s="25"/>
      <c r="TJ8" s="25"/>
      <c r="TK8" s="25"/>
      <c r="TL8" s="25"/>
      <c r="TM8" s="25"/>
      <c r="TN8" s="25"/>
      <c r="TO8" s="25"/>
      <c r="TP8" s="25"/>
      <c r="TQ8" s="25"/>
      <c r="TR8" s="25"/>
      <c r="TS8" s="25"/>
      <c r="TT8" s="25"/>
      <c r="TU8" s="25"/>
      <c r="TV8" s="25"/>
      <c r="TW8" s="25"/>
      <c r="TX8" s="25"/>
      <c r="TY8" s="25"/>
      <c r="TZ8" s="25"/>
      <c r="UA8" s="25"/>
      <c r="UB8" s="25"/>
      <c r="UC8" s="25"/>
      <c r="UD8" s="25"/>
      <c r="UE8" s="25"/>
      <c r="UF8" s="25"/>
      <c r="UG8" s="25"/>
      <c r="UH8" s="25"/>
      <c r="UI8" s="25"/>
      <c r="UJ8" s="25"/>
      <c r="UK8" s="25"/>
      <c r="UL8" s="25"/>
      <c r="UM8" s="25"/>
      <c r="UN8" s="25"/>
      <c r="UO8" s="25"/>
      <c r="UP8" s="25"/>
      <c r="UQ8" s="25"/>
      <c r="UR8" s="25"/>
      <c r="US8" s="25"/>
      <c r="UT8" s="25"/>
      <c r="UU8" s="25"/>
      <c r="UV8" s="25"/>
      <c r="UW8" s="25"/>
      <c r="UX8" s="25"/>
      <c r="UY8" s="25"/>
      <c r="UZ8" s="25"/>
      <c r="VA8" s="25"/>
      <c r="VB8" s="25"/>
      <c r="VC8" s="25"/>
      <c r="VD8" s="25"/>
      <c r="VE8" s="25"/>
      <c r="VF8" s="25"/>
      <c r="VG8" s="25"/>
      <c r="VH8" s="25"/>
      <c r="VI8" s="25"/>
      <c r="VJ8" s="25"/>
      <c r="VK8" s="25"/>
      <c r="VL8" s="25"/>
      <c r="VM8" s="25"/>
      <c r="VN8" s="25"/>
      <c r="VO8" s="25"/>
      <c r="VP8" s="25"/>
      <c r="VQ8" s="25"/>
      <c r="VR8" s="25"/>
      <c r="VS8" s="25"/>
      <c r="VT8" s="25"/>
      <c r="VU8" s="25"/>
      <c r="VV8" s="25"/>
      <c r="VW8" s="25"/>
      <c r="VX8" s="25"/>
      <c r="VY8" s="25"/>
      <c r="VZ8" s="25"/>
      <c r="WA8" s="25"/>
      <c r="WB8" s="25"/>
      <c r="WC8" s="25"/>
      <c r="WD8" s="25"/>
      <c r="WE8" s="25"/>
      <c r="WF8" s="25"/>
      <c r="WG8" s="25"/>
      <c r="WH8" s="25"/>
      <c r="WI8" s="25"/>
      <c r="WJ8" s="25"/>
      <c r="WK8" s="25"/>
      <c r="WL8" s="25"/>
      <c r="WM8" s="25"/>
      <c r="WN8" s="25"/>
      <c r="WO8" s="25"/>
      <c r="WP8" s="25"/>
      <c r="WQ8" s="25"/>
      <c r="WR8" s="25"/>
      <c r="WS8" s="25"/>
      <c r="WT8" s="25"/>
      <c r="WU8" s="25"/>
      <c r="WV8" s="25"/>
      <c r="WW8" s="25"/>
      <c r="WX8" s="25"/>
      <c r="WY8" s="25"/>
      <c r="WZ8" s="25"/>
      <c r="XA8" s="25"/>
      <c r="XB8" s="25"/>
      <c r="XC8" s="25"/>
      <c r="XD8" s="25"/>
      <c r="XE8" s="25"/>
      <c r="XF8" s="25"/>
      <c r="XG8" s="25"/>
      <c r="XH8" s="25"/>
      <c r="XI8" s="25"/>
      <c r="XJ8" s="25"/>
      <c r="XK8" s="25"/>
      <c r="XL8" s="25"/>
      <c r="XM8" s="25"/>
      <c r="XN8" s="25"/>
      <c r="XO8" s="25"/>
      <c r="XP8" s="25"/>
      <c r="XQ8" s="25"/>
      <c r="XR8" s="25"/>
      <c r="XS8" s="25"/>
      <c r="XT8" s="25"/>
      <c r="XU8" s="25"/>
      <c r="XV8" s="25"/>
      <c r="XW8" s="25"/>
      <c r="XX8" s="25"/>
      <c r="XY8" s="25"/>
      <c r="XZ8" s="25"/>
      <c r="YA8" s="25"/>
      <c r="YB8" s="25"/>
      <c r="YC8" s="25"/>
      <c r="YD8" s="25"/>
      <c r="YE8" s="25"/>
      <c r="YF8" s="25"/>
      <c r="YG8" s="25"/>
      <c r="YH8" s="25"/>
      <c r="YI8" s="25"/>
      <c r="YJ8" s="25"/>
      <c r="YK8" s="25"/>
      <c r="YL8" s="25"/>
      <c r="YM8" s="25"/>
      <c r="YN8" s="25"/>
      <c r="YO8" s="25"/>
      <c r="YP8" s="25"/>
      <c r="YQ8" s="25"/>
      <c r="YR8" s="25"/>
      <c r="YS8" s="25"/>
      <c r="YT8" s="25"/>
      <c r="YU8" s="25"/>
      <c r="YV8" s="25"/>
      <c r="YW8" s="25"/>
      <c r="YX8" s="25"/>
      <c r="YY8" s="25"/>
      <c r="YZ8" s="25"/>
      <c r="ZA8" s="25"/>
      <c r="ZB8" s="25"/>
      <c r="ZC8" s="25"/>
      <c r="ZD8" s="25"/>
      <c r="ZE8" s="25"/>
      <c r="ZF8" s="25"/>
      <c r="ZG8" s="25"/>
      <c r="ZH8" s="25"/>
      <c r="ZI8" s="25"/>
      <c r="ZJ8" s="25"/>
      <c r="ZK8" s="25"/>
      <c r="ZL8" s="25"/>
      <c r="ZM8" s="25"/>
      <c r="ZN8" s="25"/>
      <c r="ZO8" s="25"/>
      <c r="ZP8" s="25"/>
      <c r="ZQ8" s="25"/>
      <c r="ZR8" s="25"/>
      <c r="ZS8" s="25"/>
      <c r="ZT8" s="25"/>
      <c r="ZU8" s="25"/>
      <c r="ZV8" s="25"/>
      <c r="ZW8" s="25"/>
      <c r="ZX8" s="25"/>
      <c r="ZY8" s="25"/>
      <c r="ZZ8" s="25"/>
      <c r="AAA8" s="25"/>
      <c r="AAB8" s="25"/>
      <c r="AAC8" s="25"/>
      <c r="AAD8" s="25"/>
      <c r="AAE8" s="25"/>
      <c r="AAF8" s="25"/>
      <c r="AAG8" s="25"/>
      <c r="AAH8" s="25"/>
      <c r="AAI8" s="25"/>
      <c r="AAJ8" s="25"/>
      <c r="AAK8" s="25"/>
      <c r="AAL8" s="25"/>
      <c r="AAM8" s="25"/>
      <c r="AAN8" s="25"/>
      <c r="AAO8" s="25"/>
      <c r="AAP8" s="25"/>
      <c r="AAQ8" s="25"/>
      <c r="AAR8" s="25"/>
      <c r="AAS8" s="25"/>
      <c r="AAT8" s="25"/>
      <c r="AAU8" s="25"/>
      <c r="AAV8" s="25"/>
      <c r="AAW8" s="25"/>
      <c r="AAX8" s="25"/>
      <c r="AAY8" s="25"/>
      <c r="AAZ8" s="25"/>
      <c r="ABA8" s="25"/>
      <c r="ABB8" s="25"/>
      <c r="ABC8" s="25"/>
      <c r="ABD8" s="25"/>
      <c r="ABE8" s="25"/>
      <c r="ABF8" s="25"/>
      <c r="ABG8" s="25"/>
      <c r="ABH8" s="25"/>
      <c r="ABI8" s="25"/>
      <c r="ABJ8" s="25"/>
      <c r="ABK8" s="25"/>
      <c r="ABL8" s="25"/>
      <c r="ABM8" s="25"/>
      <c r="ABN8" s="25"/>
      <c r="ABO8" s="25"/>
      <c r="ABP8" s="25"/>
      <c r="ABQ8" s="25"/>
      <c r="ABR8" s="25"/>
      <c r="ABS8" s="25"/>
      <c r="ABT8" s="25"/>
      <c r="ABU8" s="25"/>
      <c r="ABV8" s="25"/>
      <c r="ABW8" s="25"/>
      <c r="ABX8" s="25"/>
      <c r="ABY8" s="25"/>
      <c r="ABZ8" s="25"/>
      <c r="ACA8" s="25"/>
      <c r="ACB8" s="25"/>
      <c r="ACC8" s="25"/>
      <c r="ACD8" s="25"/>
      <c r="ACE8" s="25"/>
      <c r="ACF8" s="25"/>
      <c r="ACG8" s="25"/>
      <c r="ACH8" s="25"/>
      <c r="ACI8" s="25"/>
      <c r="ACJ8" s="25"/>
      <c r="ACK8" s="25"/>
      <c r="ACL8" s="25"/>
      <c r="ACM8" s="25"/>
      <c r="ACN8" s="25"/>
      <c r="ACO8" s="25"/>
      <c r="ACP8" s="25"/>
      <c r="ACQ8" s="25"/>
      <c r="ACR8" s="25"/>
      <c r="ACS8" s="25"/>
      <c r="ACT8" s="25"/>
      <c r="ACU8" s="25"/>
      <c r="ACV8" s="25"/>
      <c r="ACW8" s="25"/>
      <c r="ACX8" s="25"/>
      <c r="ACY8" s="25"/>
      <c r="ACZ8" s="25"/>
      <c r="ADA8" s="25"/>
      <c r="ADB8" s="25"/>
      <c r="ADC8" s="25"/>
      <c r="ADD8" s="25"/>
      <c r="ADE8" s="25"/>
      <c r="ADF8" s="25"/>
      <c r="ADG8" s="25"/>
      <c r="ADH8" s="25"/>
      <c r="ADI8" s="25"/>
      <c r="ADJ8" s="25"/>
      <c r="ADK8" s="25"/>
      <c r="ADL8" s="25"/>
      <c r="ADM8" s="25"/>
      <c r="ADN8" s="25"/>
      <c r="ADO8" s="25"/>
      <c r="ADP8" s="25"/>
      <c r="ADQ8" s="25"/>
      <c r="ADR8" s="25"/>
      <c r="ADS8" s="25"/>
      <c r="ADT8" s="25"/>
      <c r="ADU8" s="25"/>
      <c r="ADV8" s="25"/>
      <c r="ADW8" s="25"/>
      <c r="ADX8" s="25"/>
      <c r="ADY8" s="25"/>
      <c r="ADZ8" s="25"/>
      <c r="AEA8" s="25"/>
      <c r="AEB8" s="25"/>
      <c r="AEC8" s="25"/>
      <c r="AED8" s="25"/>
      <c r="AEE8" s="25"/>
      <c r="AEF8" s="25"/>
      <c r="AEG8" s="25"/>
      <c r="AEH8" s="25"/>
      <c r="AEI8" s="25"/>
      <c r="AEJ8" s="25"/>
      <c r="AEK8" s="25"/>
      <c r="AEL8" s="25"/>
      <c r="AEM8" s="25"/>
      <c r="AEN8" s="25"/>
      <c r="AEO8" s="25"/>
      <c r="AEP8" s="25"/>
      <c r="AEQ8" s="25"/>
      <c r="AER8" s="25"/>
      <c r="AES8" s="25"/>
      <c r="AET8" s="25"/>
      <c r="AEU8" s="25"/>
      <c r="AEV8" s="25"/>
      <c r="AEW8" s="25"/>
      <c r="AEX8" s="25"/>
      <c r="AEY8" s="25"/>
      <c r="AEZ8" s="25"/>
      <c r="AFA8" s="25"/>
      <c r="AFB8" s="25"/>
      <c r="AFC8" s="25"/>
      <c r="AFD8" s="25"/>
      <c r="AFE8" s="25"/>
      <c r="AFF8" s="25"/>
      <c r="AFG8" s="25"/>
      <c r="AFH8" s="25"/>
      <c r="AFI8" s="25"/>
      <c r="AFJ8" s="25"/>
      <c r="AFK8" s="25"/>
      <c r="AFL8" s="25"/>
      <c r="AFM8" s="25"/>
      <c r="AFN8" s="25"/>
      <c r="AFO8" s="25"/>
      <c r="AFP8" s="25"/>
      <c r="AFQ8" s="25"/>
      <c r="AFR8" s="25"/>
      <c r="AFS8" s="25"/>
      <c r="AFT8" s="25"/>
      <c r="AFU8" s="25"/>
      <c r="AFV8" s="25"/>
      <c r="AFW8" s="25"/>
      <c r="AFX8" s="25"/>
      <c r="AFY8" s="25"/>
      <c r="AFZ8" s="25"/>
      <c r="AGA8" s="25"/>
      <c r="AGB8" s="25"/>
      <c r="AGC8" s="25"/>
      <c r="AGD8" s="25"/>
      <c r="AGE8" s="25"/>
      <c r="AGF8" s="25"/>
      <c r="AGG8" s="25"/>
      <c r="AGH8" s="25"/>
      <c r="AGI8" s="25"/>
      <c r="AGJ8" s="25"/>
      <c r="AGK8" s="25"/>
      <c r="AGL8" s="25"/>
      <c r="AGM8" s="25"/>
      <c r="AGN8" s="25"/>
      <c r="AGO8" s="25"/>
      <c r="AGP8" s="25"/>
      <c r="AGQ8" s="25"/>
      <c r="AGR8" s="25"/>
      <c r="AGS8" s="25"/>
      <c r="AGT8" s="25"/>
      <c r="AGU8" s="25"/>
      <c r="AGV8" s="25"/>
      <c r="AGW8" s="25"/>
      <c r="AGX8" s="25"/>
      <c r="AGY8" s="25"/>
      <c r="AGZ8" s="25"/>
      <c r="AHA8" s="25"/>
      <c r="AHB8" s="25"/>
      <c r="AHC8" s="25"/>
      <c r="AHD8" s="25"/>
      <c r="AHE8" s="25"/>
      <c r="AHF8" s="25"/>
      <c r="AHG8" s="25"/>
      <c r="AHH8" s="25"/>
      <c r="AHI8" s="25"/>
      <c r="AHJ8" s="25"/>
      <c r="AHK8" s="25"/>
      <c r="AHL8" s="25"/>
      <c r="AHM8" s="25"/>
      <c r="AHN8" s="25"/>
      <c r="AHO8" s="25"/>
      <c r="AHP8" s="25"/>
      <c r="AHQ8" s="25"/>
      <c r="AHR8" s="25"/>
      <c r="AHS8" s="25"/>
      <c r="AHT8" s="25"/>
      <c r="AHU8" s="25"/>
      <c r="AHV8" s="25"/>
      <c r="AHW8" s="25"/>
      <c r="AHX8" s="25"/>
      <c r="AHY8" s="25"/>
      <c r="AHZ8" s="25"/>
      <c r="AIA8" s="25"/>
      <c r="AIB8" s="25"/>
      <c r="AIC8" s="25"/>
      <c r="AID8" s="25"/>
      <c r="AIE8" s="25"/>
      <c r="AIF8" s="25"/>
      <c r="AIG8" s="25"/>
      <c r="AIH8" s="25"/>
      <c r="AII8" s="25"/>
      <c r="AIJ8" s="25"/>
      <c r="AIK8" s="25"/>
      <c r="AIL8" s="25"/>
      <c r="AIM8" s="25"/>
      <c r="AIN8" s="25"/>
      <c r="AIO8" s="25"/>
      <c r="AIP8" s="25"/>
      <c r="AIQ8" s="25"/>
      <c r="AIR8" s="25"/>
      <c r="AIS8" s="25"/>
      <c r="AIT8" s="25"/>
      <c r="AIU8" s="25"/>
      <c r="AIV8" s="25"/>
      <c r="AIW8" s="25"/>
      <c r="AIX8" s="25"/>
      <c r="AIY8" s="25"/>
      <c r="AIZ8" s="28"/>
    </row>
    <row r="9" spans="1:936" ht="48" thickBot="1" x14ac:dyDescent="0.3">
      <c r="AA9" s="154" t="s">
        <v>168</v>
      </c>
      <c r="AB9" s="197">
        <f>AVERAGE(AB7:AB8)</f>
        <v>1.0035496957403651</v>
      </c>
      <c r="AD9" s="68"/>
      <c r="AE9" s="68"/>
      <c r="AF9" s="68"/>
      <c r="AG9" s="68"/>
    </row>
    <row r="10" spans="1:936" x14ac:dyDescent="0.25">
      <c r="V10" s="13"/>
      <c r="AD10" s="68"/>
      <c r="AE10" s="68"/>
      <c r="AF10" s="68"/>
      <c r="AG10" s="68"/>
    </row>
    <row r="13" spans="1:936" x14ac:dyDescent="0.25">
      <c r="AB13" s="14"/>
    </row>
    <row r="14" spans="1:936" x14ac:dyDescent="0.25">
      <c r="AB14" s="15"/>
    </row>
  </sheetData>
  <mergeCells count="30">
    <mergeCell ref="C1:Y3"/>
    <mergeCell ref="AE1:AF1"/>
    <mergeCell ref="AE2:AF2"/>
    <mergeCell ref="AE3:AF3"/>
    <mergeCell ref="A4:L4"/>
    <mergeCell ref="M4:R5"/>
    <mergeCell ref="S4:X5"/>
    <mergeCell ref="Y4:Y5"/>
    <mergeCell ref="Z4:AG4"/>
    <mergeCell ref="D5:E5"/>
    <mergeCell ref="F5:G5"/>
    <mergeCell ref="H5:J5"/>
    <mergeCell ref="L5:L6"/>
    <mergeCell ref="Z5:AC5"/>
    <mergeCell ref="AD5:AG5"/>
    <mergeCell ref="A5:C5"/>
    <mergeCell ref="K5:K6"/>
    <mergeCell ref="Y7:Y8"/>
    <mergeCell ref="A7:A8"/>
    <mergeCell ref="B7:B8"/>
    <mergeCell ref="C7:C8"/>
    <mergeCell ref="D7:D8"/>
    <mergeCell ref="E7:E8"/>
    <mergeCell ref="F7:F8"/>
    <mergeCell ref="G7:G8"/>
    <mergeCell ref="H7:H8"/>
    <mergeCell ref="I7:I8"/>
    <mergeCell ref="J7:J8"/>
    <mergeCell ref="K7:K8"/>
    <mergeCell ref="L7:L8"/>
  </mergeCells>
  <pageMargins left="0.7" right="0.7" top="0.75" bottom="0.75" header="0.3" footer="0.3"/>
  <pageSetup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workbookViewId="0">
      <selection activeCell="B16" sqref="B16"/>
    </sheetView>
  </sheetViews>
  <sheetFormatPr defaultColWidth="8.85546875" defaultRowHeight="15" x14ac:dyDescent="0.25"/>
  <cols>
    <col min="2" max="2" width="61.42578125" customWidth="1"/>
    <col min="3" max="3" width="11.28515625" customWidth="1"/>
  </cols>
  <sheetData>
    <row r="1" spans="1:4" s="68" customFormat="1" x14ac:dyDescent="0.25">
      <c r="A1" s="243" t="s">
        <v>158</v>
      </c>
      <c r="B1" s="243"/>
      <c r="C1" s="108" t="s">
        <v>160</v>
      </c>
      <c r="D1" s="108" t="s">
        <v>259</v>
      </c>
    </row>
    <row r="2" spans="1:4" ht="30" x14ac:dyDescent="0.25">
      <c r="A2" s="91">
        <v>1</v>
      </c>
      <c r="B2" s="90" t="s">
        <v>139</v>
      </c>
      <c r="C2" s="91" t="s">
        <v>159</v>
      </c>
      <c r="D2" s="91" t="s">
        <v>159</v>
      </c>
    </row>
    <row r="3" spans="1:4" ht="30" x14ac:dyDescent="0.25">
      <c r="A3" s="91">
        <v>2</v>
      </c>
      <c r="B3" s="90" t="s">
        <v>140</v>
      </c>
      <c r="C3" s="91"/>
      <c r="D3" s="91"/>
    </row>
    <row r="4" spans="1:4" ht="30" x14ac:dyDescent="0.25">
      <c r="A4" s="91">
        <v>3</v>
      </c>
      <c r="B4" s="90" t="s">
        <v>141</v>
      </c>
      <c r="C4" s="91"/>
      <c r="D4" s="91" t="s">
        <v>159</v>
      </c>
    </row>
    <row r="5" spans="1:4" ht="30" x14ac:dyDescent="0.25">
      <c r="A5" s="91">
        <v>4</v>
      </c>
      <c r="B5" s="90" t="s">
        <v>142</v>
      </c>
      <c r="C5" s="91" t="s">
        <v>159</v>
      </c>
      <c r="D5" s="91" t="s">
        <v>159</v>
      </c>
    </row>
    <row r="6" spans="1:4" ht="30" x14ac:dyDescent="0.25">
      <c r="A6" s="91">
        <v>5</v>
      </c>
      <c r="B6" s="90" t="s">
        <v>143</v>
      </c>
      <c r="C6" s="91" t="s">
        <v>159</v>
      </c>
      <c r="D6" s="91" t="s">
        <v>159</v>
      </c>
    </row>
    <row r="7" spans="1:4" ht="30" x14ac:dyDescent="0.25">
      <c r="A7" s="91">
        <v>6</v>
      </c>
      <c r="B7" s="90" t="s">
        <v>144</v>
      </c>
      <c r="C7" s="91" t="s">
        <v>159</v>
      </c>
      <c r="D7" s="91" t="s">
        <v>159</v>
      </c>
    </row>
    <row r="8" spans="1:4" ht="30" x14ac:dyDescent="0.25">
      <c r="A8" s="91">
        <v>7</v>
      </c>
      <c r="B8" s="90" t="s">
        <v>145</v>
      </c>
      <c r="C8" s="91" t="s">
        <v>159</v>
      </c>
      <c r="D8" s="91" t="s">
        <v>159</v>
      </c>
    </row>
    <row r="9" spans="1:4" ht="30" x14ac:dyDescent="0.25">
      <c r="A9" s="91">
        <v>8</v>
      </c>
      <c r="B9" s="90" t="s">
        <v>146</v>
      </c>
      <c r="C9" s="91"/>
      <c r="D9" s="91" t="s">
        <v>159</v>
      </c>
    </row>
    <row r="10" spans="1:4" ht="30" x14ac:dyDescent="0.25">
      <c r="A10" s="91">
        <v>9</v>
      </c>
      <c r="B10" s="90" t="s">
        <v>147</v>
      </c>
      <c r="C10" s="91"/>
      <c r="D10" s="91" t="s">
        <v>159</v>
      </c>
    </row>
    <row r="11" spans="1:4" ht="30" x14ac:dyDescent="0.25">
      <c r="A11" s="91">
        <v>10</v>
      </c>
      <c r="B11" s="90" t="s">
        <v>148</v>
      </c>
      <c r="C11" s="91"/>
      <c r="D11" s="91" t="s">
        <v>159</v>
      </c>
    </row>
    <row r="12" spans="1:4" ht="30" x14ac:dyDescent="0.25">
      <c r="A12" s="91">
        <v>11</v>
      </c>
      <c r="B12" s="90" t="s">
        <v>149</v>
      </c>
      <c r="C12" s="91"/>
      <c r="D12" s="91"/>
    </row>
    <row r="13" spans="1:4" ht="30" x14ac:dyDescent="0.25">
      <c r="A13" s="91">
        <v>12</v>
      </c>
      <c r="B13" s="90" t="s">
        <v>150</v>
      </c>
      <c r="C13" s="91" t="s">
        <v>159</v>
      </c>
      <c r="D13" s="91" t="s">
        <v>159</v>
      </c>
    </row>
    <row r="14" spans="1:4" x14ac:dyDescent="0.25">
      <c r="A14" s="91">
        <v>13</v>
      </c>
      <c r="B14" s="90" t="s">
        <v>151</v>
      </c>
      <c r="C14" s="91" t="s">
        <v>159</v>
      </c>
      <c r="D14" s="91" t="s">
        <v>159</v>
      </c>
    </row>
    <row r="15" spans="1:4" ht="30" x14ac:dyDescent="0.25">
      <c r="A15" s="91">
        <v>14</v>
      </c>
      <c r="B15" s="90" t="s">
        <v>152</v>
      </c>
      <c r="C15" s="91"/>
      <c r="D15" s="91" t="s">
        <v>159</v>
      </c>
    </row>
    <row r="16" spans="1:4" x14ac:dyDescent="0.25">
      <c r="A16" s="91">
        <v>15</v>
      </c>
      <c r="B16" s="90" t="s">
        <v>153</v>
      </c>
      <c r="C16" s="91"/>
      <c r="D16" s="91" t="s">
        <v>159</v>
      </c>
    </row>
    <row r="17" spans="1:4" ht="30" x14ac:dyDescent="0.25">
      <c r="A17" s="91">
        <v>16</v>
      </c>
      <c r="B17" s="90" t="s">
        <v>154</v>
      </c>
      <c r="C17" s="91" t="s">
        <v>159</v>
      </c>
      <c r="D17" s="91" t="s">
        <v>159</v>
      </c>
    </row>
    <row r="18" spans="1:4" x14ac:dyDescent="0.25">
      <c r="A18" s="91">
        <v>17</v>
      </c>
      <c r="B18" s="90" t="s">
        <v>155</v>
      </c>
      <c r="C18" s="91"/>
      <c r="D18" s="91"/>
    </row>
    <row r="19" spans="1:4" ht="30" x14ac:dyDescent="0.25">
      <c r="A19" s="91">
        <v>18</v>
      </c>
      <c r="B19" s="90" t="s">
        <v>156</v>
      </c>
      <c r="C19" s="91" t="s">
        <v>159</v>
      </c>
      <c r="D19" s="91" t="s">
        <v>159</v>
      </c>
    </row>
    <row r="20" spans="1:4" x14ac:dyDescent="0.25">
      <c r="A20" s="91">
        <v>19</v>
      </c>
      <c r="B20" s="90" t="s">
        <v>157</v>
      </c>
      <c r="C20" s="91" t="s">
        <v>159</v>
      </c>
      <c r="D20" s="91" t="s">
        <v>159</v>
      </c>
    </row>
    <row r="22" spans="1:4" x14ac:dyDescent="0.25">
      <c r="A22" t="s">
        <v>161</v>
      </c>
    </row>
  </sheetData>
  <mergeCells count="1">
    <mergeCell ref="A1:B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H405"/>
  <sheetViews>
    <sheetView topLeftCell="T1" zoomScale="120" zoomScaleNormal="120" zoomScalePageLayoutView="120" workbookViewId="0">
      <selection activeCell="AG7" sqref="AG7"/>
    </sheetView>
  </sheetViews>
  <sheetFormatPr defaultColWidth="11.42578125" defaultRowHeight="15" x14ac:dyDescent="0.25"/>
  <cols>
    <col min="1" max="1" width="21.140625" style="17" customWidth="1"/>
    <col min="2" max="2" width="17.85546875" style="17" customWidth="1"/>
    <col min="3" max="3" width="24.140625" style="17" customWidth="1"/>
    <col min="4" max="5" width="26.42578125" style="17" customWidth="1"/>
    <col min="6" max="6" width="18.140625" style="17" customWidth="1"/>
    <col min="7" max="7" width="20.42578125" style="17" customWidth="1"/>
    <col min="8" max="8" width="14" style="17" customWidth="1"/>
    <col min="9" max="9" width="16.42578125" style="17" customWidth="1"/>
    <col min="10" max="10" width="15.140625" style="17" customWidth="1"/>
    <col min="11" max="11" width="15.85546875" style="17" customWidth="1"/>
    <col min="12" max="12" width="16.42578125" style="17" customWidth="1"/>
    <col min="13" max="13" width="21.85546875" style="17" customWidth="1"/>
    <col min="14" max="15" width="23" style="17" customWidth="1"/>
    <col min="16" max="16" width="11.42578125" style="17"/>
    <col min="17" max="17" width="13.42578125" style="17" customWidth="1"/>
    <col min="18" max="18" width="11.42578125" style="17"/>
    <col min="19" max="19" width="25" style="17" customWidth="1"/>
    <col min="20" max="20" width="26.140625" style="17" customWidth="1"/>
    <col min="21" max="21" width="15.42578125" style="17" customWidth="1"/>
    <col min="22" max="22" width="12.28515625" style="17" customWidth="1"/>
    <col min="23" max="23" width="11.42578125" style="17"/>
    <col min="24" max="24" width="11.42578125" style="17" customWidth="1"/>
    <col min="25" max="25" width="16.7109375" style="17" customWidth="1"/>
    <col min="26" max="26" width="9.7109375" style="17" customWidth="1"/>
    <col min="27" max="27" width="17.140625" style="17" customWidth="1"/>
    <col min="28" max="28" width="16" style="17" customWidth="1"/>
    <col min="29" max="29" width="52.7109375" style="17" customWidth="1"/>
    <col min="30" max="30" width="10.85546875" style="17" customWidth="1"/>
    <col min="31" max="31" width="15.140625" style="17" customWidth="1"/>
    <col min="32" max="32" width="13" style="17" customWidth="1"/>
    <col min="33" max="33" width="47.7109375" style="17" customWidth="1"/>
    <col min="34" max="34" width="11.42578125" style="22"/>
    <col min="35" max="16384" width="11.42578125" style="17"/>
  </cols>
  <sheetData>
    <row r="1" spans="1:34"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32" t="s">
        <v>0</v>
      </c>
      <c r="AF1" s="32"/>
      <c r="AG1" s="30">
        <v>43922</v>
      </c>
    </row>
    <row r="2" spans="1:34" s="1" customFormat="1" ht="15.75"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32" t="s">
        <v>1</v>
      </c>
      <c r="AF2" s="32"/>
      <c r="AG2" s="31">
        <v>1</v>
      </c>
    </row>
    <row r="3" spans="1:34" s="1" customFormat="1" ht="32.25"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32" t="s">
        <v>2</v>
      </c>
      <c r="AF3" s="32"/>
      <c r="AG3" s="31" t="s">
        <v>73</v>
      </c>
    </row>
    <row r="4" spans="1:34" s="11" customFormat="1"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c r="AH4" s="20"/>
    </row>
    <row r="5" spans="1:34" s="11" customFormat="1"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c r="AH5" s="20"/>
    </row>
    <row r="6" spans="1:34" s="11" customFormat="1" ht="30" x14ac:dyDescent="0.25">
      <c r="A6" s="16" t="s">
        <v>15</v>
      </c>
      <c r="B6" s="16" t="s">
        <v>16</v>
      </c>
      <c r="C6" s="16" t="s">
        <v>17</v>
      </c>
      <c r="D6" s="16" t="s">
        <v>18</v>
      </c>
      <c r="E6" s="16" t="s">
        <v>74</v>
      </c>
      <c r="F6" s="16" t="s">
        <v>19</v>
      </c>
      <c r="G6" s="16" t="s">
        <v>20</v>
      </c>
      <c r="H6" s="16" t="s">
        <v>21</v>
      </c>
      <c r="I6" s="16" t="s">
        <v>22</v>
      </c>
      <c r="J6" s="16" t="s">
        <v>23</v>
      </c>
      <c r="K6" s="272"/>
      <c r="L6" s="272"/>
      <c r="M6" s="16" t="s">
        <v>4</v>
      </c>
      <c r="N6" s="16" t="s">
        <v>24</v>
      </c>
      <c r="O6" s="16" t="s">
        <v>75</v>
      </c>
      <c r="P6" s="16" t="s">
        <v>25</v>
      </c>
      <c r="Q6" s="16" t="s">
        <v>26</v>
      </c>
      <c r="R6" s="16" t="s">
        <v>27</v>
      </c>
      <c r="S6" s="16" t="s">
        <v>5</v>
      </c>
      <c r="T6" s="16" t="s">
        <v>28</v>
      </c>
      <c r="U6" s="16" t="s">
        <v>75</v>
      </c>
      <c r="V6" s="16" t="s">
        <v>25</v>
      </c>
      <c r="W6" s="16" t="s">
        <v>26</v>
      </c>
      <c r="X6" s="16" t="s">
        <v>29</v>
      </c>
      <c r="Y6" s="16" t="s">
        <v>30</v>
      </c>
      <c r="Z6" s="16" t="s">
        <v>77</v>
      </c>
      <c r="AA6" s="16" t="s">
        <v>31</v>
      </c>
      <c r="AB6" s="16" t="s">
        <v>32</v>
      </c>
      <c r="AC6" s="16" t="s">
        <v>33</v>
      </c>
      <c r="AD6" s="16" t="s">
        <v>78</v>
      </c>
      <c r="AE6" s="16" t="s">
        <v>31</v>
      </c>
      <c r="AF6" s="16" t="s">
        <v>32</v>
      </c>
      <c r="AG6" s="16" t="s">
        <v>33</v>
      </c>
      <c r="AH6" s="20"/>
    </row>
    <row r="7" spans="1:34" s="19" customFormat="1" ht="72" customHeight="1" x14ac:dyDescent="0.25">
      <c r="A7" s="249" t="s">
        <v>34</v>
      </c>
      <c r="B7" s="247" t="s">
        <v>35</v>
      </c>
      <c r="C7" s="246" t="s">
        <v>36</v>
      </c>
      <c r="D7" s="244" t="s">
        <v>49</v>
      </c>
      <c r="E7" s="244" t="s">
        <v>80</v>
      </c>
      <c r="F7" s="246" t="s">
        <v>38</v>
      </c>
      <c r="G7" s="140" t="s">
        <v>67</v>
      </c>
      <c r="H7" s="246" t="s">
        <v>63</v>
      </c>
      <c r="I7" s="251" t="s">
        <v>51</v>
      </c>
      <c r="J7" s="246" t="s">
        <v>106</v>
      </c>
      <c r="K7" s="251" t="s">
        <v>68</v>
      </c>
      <c r="L7" s="246" t="s">
        <v>211</v>
      </c>
      <c r="M7" s="7" t="s">
        <v>196</v>
      </c>
      <c r="N7" s="7" t="s">
        <v>197</v>
      </c>
      <c r="O7" s="146" t="s">
        <v>100</v>
      </c>
      <c r="P7" s="223" t="s">
        <v>46</v>
      </c>
      <c r="Q7" s="7"/>
      <c r="R7" s="144">
        <v>75</v>
      </c>
      <c r="S7" s="153"/>
      <c r="T7" s="153"/>
      <c r="U7" s="153"/>
      <c r="V7" s="153"/>
      <c r="W7" s="153"/>
      <c r="X7" s="153"/>
      <c r="Y7" s="280" t="s">
        <v>212</v>
      </c>
      <c r="Z7" s="231">
        <v>0.73870000000000002</v>
      </c>
      <c r="AA7" s="232">
        <v>0.75</v>
      </c>
      <c r="AB7" s="213">
        <f>Z7/AA7</f>
        <v>0.98493333333333333</v>
      </c>
      <c r="AC7" s="145" t="s">
        <v>251</v>
      </c>
      <c r="AD7" s="153"/>
      <c r="AE7" s="153"/>
      <c r="AF7" s="172"/>
      <c r="AG7" s="152"/>
      <c r="AH7" s="21"/>
    </row>
    <row r="8" spans="1:34" s="19" customFormat="1" ht="72" x14ac:dyDescent="0.25">
      <c r="A8" s="250"/>
      <c r="B8" s="248"/>
      <c r="C8" s="245"/>
      <c r="D8" s="245"/>
      <c r="E8" s="245"/>
      <c r="F8" s="245"/>
      <c r="G8" s="144" t="s">
        <v>48</v>
      </c>
      <c r="H8" s="245"/>
      <c r="I8" s="252"/>
      <c r="J8" s="245"/>
      <c r="K8" s="252"/>
      <c r="L8" s="245"/>
      <c r="M8" s="253" t="s">
        <v>201</v>
      </c>
      <c r="N8" s="246" t="s">
        <v>205</v>
      </c>
      <c r="O8" s="246" t="s">
        <v>100</v>
      </c>
      <c r="P8" s="246" t="s">
        <v>46</v>
      </c>
      <c r="Q8" s="246"/>
      <c r="R8" s="246">
        <v>90</v>
      </c>
      <c r="S8" s="144" t="s">
        <v>198</v>
      </c>
      <c r="T8" s="7" t="s">
        <v>202</v>
      </c>
      <c r="U8" s="189" t="s">
        <v>100</v>
      </c>
      <c r="V8" s="223" t="s">
        <v>42</v>
      </c>
      <c r="W8" s="7"/>
      <c r="X8" s="144">
        <v>7.5</v>
      </c>
      <c r="Y8" s="281"/>
      <c r="Z8" s="275">
        <v>0.96160000000000001</v>
      </c>
      <c r="AA8" s="277">
        <v>0.9</v>
      </c>
      <c r="AB8" s="277">
        <f>Z8/AA8</f>
        <v>1.0684444444444445</v>
      </c>
      <c r="AC8" s="251" t="s">
        <v>250</v>
      </c>
      <c r="AD8" s="223">
        <v>8</v>
      </c>
      <c r="AE8" s="223">
        <v>7.5</v>
      </c>
      <c r="AF8" s="189">
        <f>AD8/AE8</f>
        <v>1.0666666666666667</v>
      </c>
      <c r="AG8" s="7" t="s">
        <v>253</v>
      </c>
      <c r="AH8" s="21"/>
    </row>
    <row r="9" spans="1:34" s="19" customFormat="1" ht="36" x14ac:dyDescent="0.25">
      <c r="A9" s="250"/>
      <c r="B9" s="248"/>
      <c r="C9" s="245"/>
      <c r="D9" s="245"/>
      <c r="E9" s="245"/>
      <c r="F9" s="245"/>
      <c r="G9" s="147"/>
      <c r="H9" s="245"/>
      <c r="I9" s="252"/>
      <c r="J9" s="245"/>
      <c r="K9" s="252"/>
      <c r="L9" s="255"/>
      <c r="M9" s="254"/>
      <c r="N9" s="255"/>
      <c r="O9" s="255"/>
      <c r="P9" s="255"/>
      <c r="Q9" s="255"/>
      <c r="R9" s="255"/>
      <c r="S9" s="145" t="s">
        <v>199</v>
      </c>
      <c r="T9" s="145" t="s">
        <v>203</v>
      </c>
      <c r="U9" s="145" t="s">
        <v>100</v>
      </c>
      <c r="V9" s="145" t="s">
        <v>42</v>
      </c>
      <c r="W9" s="145"/>
      <c r="X9" s="145">
        <v>11.25</v>
      </c>
      <c r="Y9" s="281"/>
      <c r="Z9" s="276"/>
      <c r="AA9" s="278"/>
      <c r="AB9" s="278"/>
      <c r="AC9" s="279"/>
      <c r="AD9" s="145">
        <v>9</v>
      </c>
      <c r="AE9" s="222">
        <v>11.25</v>
      </c>
      <c r="AF9" s="130">
        <f>AD9/AE9</f>
        <v>0.8</v>
      </c>
      <c r="AG9" s="145" t="s">
        <v>254</v>
      </c>
      <c r="AH9" s="21"/>
    </row>
    <row r="10" spans="1:34" s="19" customFormat="1" ht="72.75" thickBot="1" x14ac:dyDescent="0.3">
      <c r="A10" s="250"/>
      <c r="B10" s="248"/>
      <c r="C10" s="245"/>
      <c r="D10" s="147" t="s">
        <v>47</v>
      </c>
      <c r="E10" s="147" t="s">
        <v>81</v>
      </c>
      <c r="F10" s="147" t="s">
        <v>84</v>
      </c>
      <c r="G10" s="147" t="s">
        <v>206</v>
      </c>
      <c r="H10" s="245"/>
      <c r="I10" s="252"/>
      <c r="J10" s="245"/>
      <c r="K10" s="252"/>
      <c r="L10" s="144" t="s">
        <v>210</v>
      </c>
      <c r="M10" s="7" t="s">
        <v>200</v>
      </c>
      <c r="N10" s="7" t="s">
        <v>204</v>
      </c>
      <c r="O10" s="223" t="s">
        <v>100</v>
      </c>
      <c r="P10" s="223" t="s">
        <v>42</v>
      </c>
      <c r="Q10" s="7"/>
      <c r="R10" s="144">
        <v>37.5</v>
      </c>
      <c r="S10" s="152"/>
      <c r="T10" s="152"/>
      <c r="U10" s="172"/>
      <c r="V10" s="152"/>
      <c r="W10" s="152"/>
      <c r="X10" s="152"/>
      <c r="Y10" s="281"/>
      <c r="Z10" s="227">
        <v>35</v>
      </c>
      <c r="AA10" s="233">
        <v>37.5</v>
      </c>
      <c r="AB10" s="213">
        <f>Z10/AA10</f>
        <v>0.93333333333333335</v>
      </c>
      <c r="AC10" s="222" t="s">
        <v>252</v>
      </c>
      <c r="AD10" s="152"/>
      <c r="AE10" s="152"/>
      <c r="AF10" s="172"/>
      <c r="AG10" s="152"/>
      <c r="AH10" s="21"/>
    </row>
    <row r="11" spans="1:34" s="22" customFormat="1" ht="38.25" thickBot="1" x14ac:dyDescent="0.3">
      <c r="AA11" s="64" t="s">
        <v>124</v>
      </c>
      <c r="AB11" s="61">
        <f>AVERAGE(AB7:AB10)</f>
        <v>0.99557037037037033</v>
      </c>
      <c r="AE11" s="64" t="s">
        <v>124</v>
      </c>
      <c r="AF11" s="61">
        <f>AVERAGE(AF8:AF9)</f>
        <v>0.93333333333333335</v>
      </c>
    </row>
    <row r="12" spans="1:34" s="22" customFormat="1" x14ac:dyDescent="0.25"/>
    <row r="13" spans="1:34" s="22" customFormat="1" x14ac:dyDescent="0.25"/>
    <row r="14" spans="1:34" s="22" customFormat="1" x14ac:dyDescent="0.25"/>
    <row r="15" spans="1:34" s="22" customFormat="1" x14ac:dyDescent="0.25"/>
    <row r="16" spans="1:34" s="22" customFormat="1" x14ac:dyDescent="0.25"/>
    <row r="17" s="22" customFormat="1" x14ac:dyDescent="0.25"/>
    <row r="18" s="22" customFormat="1" x14ac:dyDescent="0.25"/>
    <row r="19" s="22" customFormat="1" x14ac:dyDescent="0.25"/>
    <row r="20" s="22" customFormat="1" x14ac:dyDescent="0.25"/>
    <row r="21" s="22" customFormat="1" x14ac:dyDescent="0.25"/>
    <row r="22" s="22" customFormat="1" x14ac:dyDescent="0.25"/>
    <row r="23" s="22" customFormat="1" x14ac:dyDescent="0.25"/>
    <row r="24" s="22" customFormat="1" x14ac:dyDescent="0.25"/>
    <row r="25" s="22" customFormat="1" x14ac:dyDescent="0.25"/>
    <row r="26" s="22" customFormat="1" x14ac:dyDescent="0.25"/>
    <row r="27" s="22" customFormat="1" x14ac:dyDescent="0.25"/>
    <row r="28" s="22" customFormat="1" x14ac:dyDescent="0.25"/>
    <row r="29" s="22" customFormat="1" x14ac:dyDescent="0.25"/>
    <row r="30" s="22" customFormat="1" x14ac:dyDescent="0.25"/>
    <row r="31" s="22" customFormat="1" x14ac:dyDescent="0.25"/>
    <row r="32" s="22" customFormat="1" x14ac:dyDescent="0.25"/>
    <row r="33" s="22" customFormat="1" x14ac:dyDescent="0.25"/>
    <row r="34" s="22" customFormat="1" x14ac:dyDescent="0.25"/>
    <row r="35" s="22" customFormat="1" x14ac:dyDescent="0.25"/>
    <row r="36" s="22" customFormat="1" x14ac:dyDescent="0.25"/>
    <row r="37" s="22" customFormat="1" x14ac:dyDescent="0.25"/>
    <row r="38" s="22" customFormat="1" x14ac:dyDescent="0.25"/>
    <row r="39" s="22" customFormat="1" x14ac:dyDescent="0.25"/>
    <row r="40" s="22" customFormat="1" x14ac:dyDescent="0.25"/>
    <row r="41" s="22" customFormat="1" x14ac:dyDescent="0.25"/>
    <row r="42" s="22" customFormat="1" x14ac:dyDescent="0.25"/>
    <row r="43" s="22" customFormat="1" x14ac:dyDescent="0.25"/>
    <row r="44" s="22" customFormat="1" x14ac:dyDescent="0.25"/>
    <row r="45" s="22" customFormat="1" x14ac:dyDescent="0.25"/>
    <row r="46" s="22" customFormat="1" x14ac:dyDescent="0.25"/>
    <row r="47" s="22" customFormat="1" x14ac:dyDescent="0.25"/>
    <row r="48" s="22" customFormat="1" x14ac:dyDescent="0.25"/>
    <row r="49" s="22" customFormat="1" x14ac:dyDescent="0.25"/>
    <row r="50" s="22" customFormat="1" x14ac:dyDescent="0.25"/>
    <row r="51" s="22" customFormat="1" x14ac:dyDescent="0.25"/>
    <row r="52" s="22" customFormat="1" x14ac:dyDescent="0.25"/>
    <row r="53" s="22" customFormat="1" x14ac:dyDescent="0.25"/>
    <row r="54" s="22" customFormat="1" x14ac:dyDescent="0.25"/>
    <row r="55" s="22" customFormat="1" x14ac:dyDescent="0.25"/>
    <row r="56" s="22" customFormat="1" x14ac:dyDescent="0.25"/>
    <row r="57" s="22" customFormat="1" x14ac:dyDescent="0.25"/>
    <row r="58" s="22" customFormat="1" x14ac:dyDescent="0.25"/>
    <row r="59" s="22" customFormat="1" x14ac:dyDescent="0.25"/>
    <row r="60" s="22" customFormat="1" x14ac:dyDescent="0.25"/>
    <row r="61" s="22" customFormat="1" x14ac:dyDescent="0.25"/>
    <row r="62" s="22" customFormat="1" x14ac:dyDescent="0.25"/>
    <row r="63" s="22" customFormat="1" x14ac:dyDescent="0.25"/>
    <row r="64" s="22" customFormat="1" x14ac:dyDescent="0.25"/>
    <row r="65" s="22" customFormat="1" x14ac:dyDescent="0.25"/>
    <row r="66" s="22" customFormat="1" x14ac:dyDescent="0.25"/>
    <row r="67" s="22" customFormat="1" x14ac:dyDescent="0.25"/>
    <row r="68" s="22" customFormat="1" x14ac:dyDescent="0.25"/>
    <row r="69" s="22" customFormat="1" x14ac:dyDescent="0.25"/>
    <row r="70" s="22" customFormat="1" x14ac:dyDescent="0.25"/>
    <row r="71" s="22" customFormat="1" x14ac:dyDescent="0.25"/>
    <row r="72" s="22" customFormat="1" x14ac:dyDescent="0.25"/>
    <row r="73" s="22" customFormat="1" x14ac:dyDescent="0.25"/>
    <row r="74" s="22" customFormat="1" x14ac:dyDescent="0.25"/>
    <row r="75" s="22" customFormat="1" x14ac:dyDescent="0.25"/>
    <row r="76" s="22" customFormat="1" x14ac:dyDescent="0.25"/>
    <row r="77" s="22" customFormat="1" x14ac:dyDescent="0.25"/>
    <row r="78" s="22" customFormat="1" x14ac:dyDescent="0.25"/>
    <row r="79" s="22" customFormat="1" x14ac:dyDescent="0.25"/>
    <row r="80" s="22" customFormat="1" x14ac:dyDescent="0.25"/>
    <row r="81" s="22" customFormat="1" x14ac:dyDescent="0.25"/>
    <row r="82" s="22" customFormat="1" x14ac:dyDescent="0.25"/>
    <row r="83" s="22" customFormat="1" x14ac:dyDescent="0.25"/>
    <row r="84" s="22" customFormat="1" x14ac:dyDescent="0.25"/>
    <row r="85" s="22" customFormat="1" x14ac:dyDescent="0.25"/>
    <row r="86" s="22" customFormat="1" x14ac:dyDescent="0.25"/>
    <row r="87" s="22" customFormat="1" x14ac:dyDescent="0.25"/>
    <row r="88" s="22" customFormat="1" x14ac:dyDescent="0.25"/>
    <row r="89" s="22" customFormat="1" x14ac:dyDescent="0.25"/>
    <row r="90" s="22" customFormat="1" x14ac:dyDescent="0.25"/>
    <row r="91" s="22" customFormat="1" x14ac:dyDescent="0.25"/>
    <row r="92" s="22" customFormat="1" x14ac:dyDescent="0.25"/>
    <row r="93" s="22" customFormat="1" x14ac:dyDescent="0.25"/>
    <row r="94" s="22" customFormat="1" x14ac:dyDescent="0.25"/>
    <row r="95" s="22" customFormat="1" x14ac:dyDescent="0.25"/>
    <row r="96" s="22" customFormat="1" x14ac:dyDescent="0.25"/>
    <row r="97" s="22" customFormat="1" x14ac:dyDescent="0.25"/>
    <row r="98" s="22" customFormat="1" x14ac:dyDescent="0.25"/>
    <row r="99" s="22" customFormat="1" x14ac:dyDescent="0.25"/>
    <row r="100" s="22" customFormat="1" x14ac:dyDescent="0.25"/>
    <row r="101" s="22" customFormat="1" x14ac:dyDescent="0.25"/>
    <row r="102" s="22" customFormat="1" x14ac:dyDescent="0.25"/>
    <row r="103" s="22" customFormat="1" x14ac:dyDescent="0.25"/>
    <row r="104" s="22" customFormat="1" x14ac:dyDescent="0.25"/>
    <row r="105" s="22" customFormat="1" x14ac:dyDescent="0.25"/>
    <row r="106" s="22" customFormat="1" x14ac:dyDescent="0.25"/>
    <row r="107" s="22" customFormat="1" x14ac:dyDescent="0.25"/>
    <row r="108" s="22" customFormat="1" x14ac:dyDescent="0.25"/>
    <row r="109" s="22" customFormat="1" x14ac:dyDescent="0.25"/>
    <row r="110" s="22" customFormat="1" x14ac:dyDescent="0.25"/>
    <row r="111" s="22" customFormat="1" x14ac:dyDescent="0.25"/>
    <row r="112" s="22" customFormat="1" x14ac:dyDescent="0.25"/>
    <row r="113" s="22" customFormat="1" x14ac:dyDescent="0.25"/>
    <row r="114" s="22" customFormat="1" x14ac:dyDescent="0.25"/>
    <row r="115" s="22" customFormat="1" x14ac:dyDescent="0.25"/>
    <row r="116" s="22" customFormat="1" x14ac:dyDescent="0.25"/>
    <row r="117" s="22" customFormat="1" x14ac:dyDescent="0.25"/>
    <row r="118" s="22" customFormat="1" x14ac:dyDescent="0.25"/>
    <row r="119" s="22" customFormat="1" x14ac:dyDescent="0.25"/>
    <row r="120" s="22" customFormat="1" x14ac:dyDescent="0.25"/>
    <row r="121" s="22" customFormat="1" x14ac:dyDescent="0.25"/>
    <row r="122" s="22" customFormat="1" x14ac:dyDescent="0.25"/>
    <row r="123" s="22" customFormat="1" x14ac:dyDescent="0.25"/>
    <row r="124" s="22" customFormat="1" x14ac:dyDescent="0.25"/>
    <row r="125" s="22" customFormat="1" x14ac:dyDescent="0.25"/>
    <row r="126" s="22" customFormat="1" x14ac:dyDescent="0.25"/>
    <row r="127" s="22" customFormat="1" x14ac:dyDescent="0.25"/>
    <row r="128" s="22" customFormat="1" x14ac:dyDescent="0.25"/>
    <row r="129" s="22" customFormat="1" x14ac:dyDescent="0.25"/>
    <row r="130" s="22" customFormat="1" x14ac:dyDescent="0.25"/>
    <row r="131" s="22" customFormat="1" x14ac:dyDescent="0.25"/>
    <row r="132" s="22" customFormat="1" x14ac:dyDescent="0.25"/>
    <row r="133" s="22" customFormat="1" x14ac:dyDescent="0.25"/>
    <row r="134" s="22" customFormat="1" x14ac:dyDescent="0.25"/>
    <row r="135" s="22" customFormat="1" x14ac:dyDescent="0.25"/>
    <row r="136" s="22" customFormat="1" x14ac:dyDescent="0.25"/>
    <row r="137" s="22" customFormat="1" x14ac:dyDescent="0.25"/>
    <row r="138" s="22" customFormat="1" x14ac:dyDescent="0.25"/>
    <row r="139" s="22" customFormat="1" x14ac:dyDescent="0.25"/>
    <row r="140" s="22" customFormat="1" x14ac:dyDescent="0.25"/>
    <row r="141" s="22" customFormat="1" x14ac:dyDescent="0.25"/>
    <row r="142" s="22" customFormat="1" x14ac:dyDescent="0.25"/>
    <row r="143" s="22" customFormat="1" x14ac:dyDescent="0.25"/>
    <row r="144" s="22" customFormat="1" x14ac:dyDescent="0.25"/>
    <row r="145" s="22" customFormat="1" x14ac:dyDescent="0.25"/>
    <row r="146" s="22" customFormat="1" x14ac:dyDescent="0.25"/>
    <row r="147" s="22" customFormat="1" x14ac:dyDescent="0.25"/>
    <row r="148" s="22" customFormat="1" x14ac:dyDescent="0.25"/>
    <row r="149" s="22" customFormat="1" x14ac:dyDescent="0.25"/>
    <row r="150" s="22" customFormat="1" x14ac:dyDescent="0.25"/>
    <row r="151" s="22" customFormat="1" x14ac:dyDescent="0.25"/>
    <row r="152" s="22" customFormat="1" x14ac:dyDescent="0.25"/>
    <row r="153" s="22" customFormat="1" x14ac:dyDescent="0.25"/>
    <row r="154" s="22" customFormat="1" x14ac:dyDescent="0.25"/>
    <row r="155" s="22" customFormat="1" x14ac:dyDescent="0.25"/>
    <row r="156" s="22" customFormat="1" x14ac:dyDescent="0.25"/>
    <row r="157" s="22" customFormat="1" x14ac:dyDescent="0.25"/>
    <row r="158" s="22" customFormat="1" x14ac:dyDescent="0.25"/>
    <row r="159" s="22" customFormat="1" x14ac:dyDescent="0.25"/>
    <row r="160" s="22" customFormat="1" x14ac:dyDescent="0.25"/>
    <row r="161" s="22" customFormat="1" x14ac:dyDescent="0.25"/>
    <row r="162" s="22" customFormat="1" x14ac:dyDescent="0.25"/>
    <row r="163" s="22" customFormat="1" x14ac:dyDescent="0.25"/>
    <row r="164" s="22" customFormat="1" x14ac:dyDescent="0.25"/>
    <row r="165" s="22" customFormat="1" x14ac:dyDescent="0.25"/>
    <row r="166" s="22" customFormat="1" x14ac:dyDescent="0.25"/>
    <row r="167" s="22" customFormat="1" x14ac:dyDescent="0.25"/>
    <row r="168" s="22" customFormat="1" x14ac:dyDescent="0.25"/>
    <row r="169" s="22" customFormat="1" x14ac:dyDescent="0.25"/>
    <row r="170" s="22" customFormat="1" x14ac:dyDescent="0.25"/>
    <row r="171" s="22" customFormat="1" x14ac:dyDescent="0.25"/>
    <row r="172" s="22" customFormat="1" x14ac:dyDescent="0.25"/>
    <row r="173" s="22" customFormat="1" x14ac:dyDescent="0.25"/>
    <row r="174" s="22" customFormat="1" x14ac:dyDescent="0.25"/>
    <row r="175" s="22" customFormat="1" x14ac:dyDescent="0.25"/>
    <row r="176" s="22" customFormat="1" x14ac:dyDescent="0.25"/>
    <row r="177" s="22" customFormat="1" x14ac:dyDescent="0.25"/>
    <row r="178" s="22" customFormat="1" x14ac:dyDescent="0.25"/>
    <row r="179" s="22" customFormat="1" x14ac:dyDescent="0.25"/>
    <row r="180" s="22" customFormat="1" x14ac:dyDescent="0.25"/>
    <row r="181" s="22" customFormat="1" x14ac:dyDescent="0.25"/>
    <row r="182" s="22" customFormat="1" x14ac:dyDescent="0.25"/>
    <row r="183" s="22" customFormat="1" x14ac:dyDescent="0.25"/>
    <row r="184" s="22" customFormat="1" x14ac:dyDescent="0.25"/>
    <row r="185" s="22" customFormat="1" x14ac:dyDescent="0.25"/>
    <row r="186" s="22" customFormat="1" x14ac:dyDescent="0.25"/>
    <row r="187" s="22" customFormat="1" x14ac:dyDescent="0.25"/>
    <row r="188" s="22" customFormat="1" x14ac:dyDescent="0.25"/>
    <row r="189" s="22" customFormat="1" x14ac:dyDescent="0.25"/>
    <row r="190" s="22" customFormat="1" x14ac:dyDescent="0.25"/>
    <row r="191" s="22" customFormat="1" x14ac:dyDescent="0.25"/>
    <row r="192" s="22" customFormat="1" x14ac:dyDescent="0.25"/>
    <row r="193" s="22" customFormat="1" x14ac:dyDescent="0.25"/>
    <row r="194" s="22" customFormat="1" x14ac:dyDescent="0.25"/>
    <row r="195" s="22" customFormat="1" x14ac:dyDescent="0.25"/>
    <row r="196" s="22" customFormat="1" x14ac:dyDescent="0.25"/>
    <row r="197" s="22" customFormat="1" x14ac:dyDescent="0.25"/>
    <row r="198" s="22" customFormat="1" x14ac:dyDescent="0.25"/>
    <row r="199" s="22" customFormat="1" x14ac:dyDescent="0.25"/>
    <row r="200" s="22" customFormat="1" x14ac:dyDescent="0.25"/>
    <row r="201" s="22" customFormat="1" x14ac:dyDescent="0.25"/>
    <row r="202" s="22" customFormat="1" x14ac:dyDescent="0.25"/>
    <row r="203" s="22" customFormat="1" x14ac:dyDescent="0.25"/>
    <row r="204" s="22" customFormat="1" x14ac:dyDescent="0.25"/>
    <row r="205" s="22" customFormat="1" x14ac:dyDescent="0.25"/>
    <row r="206" s="22" customFormat="1" x14ac:dyDescent="0.25"/>
    <row r="207" s="22" customFormat="1" x14ac:dyDescent="0.25"/>
    <row r="208" s="22" customFormat="1" x14ac:dyDescent="0.25"/>
    <row r="209" s="22" customFormat="1" x14ac:dyDescent="0.25"/>
    <row r="210" s="22" customFormat="1" x14ac:dyDescent="0.25"/>
    <row r="211" s="22" customFormat="1" x14ac:dyDescent="0.25"/>
    <row r="212" s="22" customFormat="1" x14ac:dyDescent="0.25"/>
    <row r="213" s="22" customFormat="1" x14ac:dyDescent="0.25"/>
    <row r="214" s="22" customFormat="1" x14ac:dyDescent="0.25"/>
    <row r="215" s="22" customFormat="1" x14ac:dyDescent="0.25"/>
    <row r="216" s="22" customFormat="1" x14ac:dyDescent="0.25"/>
    <row r="217" s="22" customFormat="1" x14ac:dyDescent="0.25"/>
    <row r="218" s="22" customFormat="1" x14ac:dyDescent="0.25"/>
    <row r="219" s="22" customFormat="1" x14ac:dyDescent="0.25"/>
    <row r="220" s="22" customFormat="1" x14ac:dyDescent="0.25"/>
    <row r="221" s="22" customFormat="1" x14ac:dyDescent="0.25"/>
    <row r="222" s="22" customFormat="1" x14ac:dyDescent="0.25"/>
    <row r="223" s="22" customFormat="1" x14ac:dyDescent="0.25"/>
    <row r="224" s="22" customFormat="1" x14ac:dyDescent="0.25"/>
    <row r="225" s="22" customFormat="1" x14ac:dyDescent="0.25"/>
    <row r="226" s="22" customFormat="1" x14ac:dyDescent="0.25"/>
    <row r="227" s="22" customFormat="1" x14ac:dyDescent="0.25"/>
    <row r="228" s="22" customFormat="1" x14ac:dyDescent="0.25"/>
    <row r="229" s="22" customFormat="1" x14ac:dyDescent="0.25"/>
    <row r="230" s="22" customFormat="1" x14ac:dyDescent="0.25"/>
    <row r="231" s="22" customFormat="1" x14ac:dyDescent="0.25"/>
    <row r="232" s="22" customFormat="1" x14ac:dyDescent="0.25"/>
    <row r="233" s="22" customFormat="1" x14ac:dyDescent="0.25"/>
    <row r="234" s="22" customFormat="1" x14ac:dyDescent="0.25"/>
    <row r="235" s="22" customFormat="1" x14ac:dyDescent="0.25"/>
    <row r="236" s="22" customFormat="1" x14ac:dyDescent="0.25"/>
    <row r="237" s="22" customFormat="1" x14ac:dyDescent="0.25"/>
    <row r="238" s="22" customFormat="1" x14ac:dyDescent="0.25"/>
    <row r="239" s="22" customFormat="1" x14ac:dyDescent="0.25"/>
    <row r="240" s="22" customFormat="1" x14ac:dyDescent="0.25"/>
    <row r="241" s="22" customFormat="1" x14ac:dyDescent="0.25"/>
    <row r="242" s="22" customFormat="1" x14ac:dyDescent="0.25"/>
    <row r="243" s="22" customFormat="1" x14ac:dyDescent="0.25"/>
    <row r="244" s="22" customFormat="1" x14ac:dyDescent="0.25"/>
    <row r="245" s="22" customFormat="1" x14ac:dyDescent="0.25"/>
    <row r="246" s="22" customFormat="1" x14ac:dyDescent="0.25"/>
    <row r="247" s="22" customFormat="1" x14ac:dyDescent="0.25"/>
    <row r="248" s="22" customFormat="1" x14ac:dyDescent="0.25"/>
    <row r="249" s="22" customFormat="1" x14ac:dyDescent="0.25"/>
    <row r="250" s="22" customFormat="1" x14ac:dyDescent="0.25"/>
    <row r="251" s="22" customFormat="1" x14ac:dyDescent="0.25"/>
    <row r="252" s="22" customFormat="1" x14ac:dyDescent="0.25"/>
    <row r="253" s="22" customFormat="1" x14ac:dyDescent="0.25"/>
    <row r="254" s="22" customFormat="1" x14ac:dyDescent="0.25"/>
    <row r="255" s="22" customFormat="1" x14ac:dyDescent="0.25"/>
    <row r="256" s="22" customFormat="1" x14ac:dyDescent="0.25"/>
    <row r="257" s="22" customFormat="1" x14ac:dyDescent="0.25"/>
    <row r="258" s="22" customFormat="1" x14ac:dyDescent="0.25"/>
    <row r="259" s="22" customFormat="1" x14ac:dyDescent="0.25"/>
    <row r="260" s="22" customFormat="1" x14ac:dyDescent="0.25"/>
    <row r="261" s="22" customFormat="1" x14ac:dyDescent="0.25"/>
    <row r="262" s="22" customFormat="1" x14ac:dyDescent="0.25"/>
    <row r="263" s="22" customFormat="1" x14ac:dyDescent="0.25"/>
    <row r="264" s="22" customFormat="1" x14ac:dyDescent="0.25"/>
    <row r="265" s="22" customFormat="1" x14ac:dyDescent="0.25"/>
    <row r="266" s="22" customFormat="1" x14ac:dyDescent="0.25"/>
    <row r="267" s="22" customFormat="1" x14ac:dyDescent="0.25"/>
    <row r="268" s="22" customFormat="1" x14ac:dyDescent="0.25"/>
    <row r="269" s="22" customFormat="1" x14ac:dyDescent="0.25"/>
    <row r="270" s="22" customFormat="1" x14ac:dyDescent="0.25"/>
    <row r="271" s="22" customFormat="1" x14ac:dyDescent="0.25"/>
    <row r="272" s="22" customFormat="1" x14ac:dyDescent="0.25"/>
    <row r="273" s="22" customFormat="1" x14ac:dyDescent="0.25"/>
    <row r="274" s="22" customFormat="1" x14ac:dyDescent="0.25"/>
    <row r="275" s="22" customFormat="1" x14ac:dyDescent="0.25"/>
    <row r="276" s="22" customFormat="1" x14ac:dyDescent="0.25"/>
    <row r="277" s="22" customFormat="1" x14ac:dyDescent="0.25"/>
    <row r="278" s="22" customFormat="1" x14ac:dyDescent="0.25"/>
    <row r="279" s="22" customFormat="1" x14ac:dyDescent="0.25"/>
    <row r="280" s="22" customFormat="1" x14ac:dyDescent="0.25"/>
    <row r="281" s="22" customFormat="1" x14ac:dyDescent="0.25"/>
    <row r="282" s="22" customFormat="1" x14ac:dyDescent="0.25"/>
    <row r="283" s="22" customFormat="1" x14ac:dyDescent="0.25"/>
    <row r="284" s="22" customFormat="1" x14ac:dyDescent="0.25"/>
    <row r="285" s="22" customFormat="1" x14ac:dyDescent="0.25"/>
    <row r="286" s="22" customFormat="1" x14ac:dyDescent="0.25"/>
    <row r="287" s="22" customFormat="1" x14ac:dyDescent="0.25"/>
    <row r="288" s="22" customFormat="1" x14ac:dyDescent="0.25"/>
    <row r="289" s="22" customFormat="1" x14ac:dyDescent="0.25"/>
    <row r="290" s="22" customFormat="1" x14ac:dyDescent="0.25"/>
    <row r="291" s="22" customFormat="1" x14ac:dyDescent="0.25"/>
    <row r="292" s="22" customFormat="1" x14ac:dyDescent="0.25"/>
    <row r="293" s="22" customFormat="1" x14ac:dyDescent="0.25"/>
    <row r="294" s="22" customFormat="1" x14ac:dyDescent="0.25"/>
    <row r="295" s="22" customFormat="1" x14ac:dyDescent="0.25"/>
    <row r="296" s="22" customFormat="1" x14ac:dyDescent="0.25"/>
    <row r="297" s="22" customFormat="1" x14ac:dyDescent="0.25"/>
    <row r="298" s="22" customFormat="1" x14ac:dyDescent="0.25"/>
    <row r="299" s="22" customFormat="1" x14ac:dyDescent="0.25"/>
    <row r="300" s="22" customFormat="1" x14ac:dyDescent="0.25"/>
    <row r="301" s="22" customFormat="1" x14ac:dyDescent="0.25"/>
    <row r="302" s="22" customFormat="1" x14ac:dyDescent="0.25"/>
    <row r="303" s="22" customFormat="1" x14ac:dyDescent="0.25"/>
    <row r="304" s="22" customFormat="1" x14ac:dyDescent="0.25"/>
    <row r="305" s="22" customFormat="1" x14ac:dyDescent="0.25"/>
    <row r="306" s="22" customFormat="1" x14ac:dyDescent="0.25"/>
    <row r="307" s="22" customFormat="1" x14ac:dyDescent="0.25"/>
    <row r="308" s="22" customFormat="1" x14ac:dyDescent="0.25"/>
    <row r="309" s="22" customFormat="1" x14ac:dyDescent="0.25"/>
    <row r="310" s="22" customFormat="1" x14ac:dyDescent="0.25"/>
    <row r="311" s="22" customFormat="1" x14ac:dyDescent="0.25"/>
    <row r="312" s="22" customFormat="1" x14ac:dyDescent="0.25"/>
    <row r="313" s="22" customFormat="1" x14ac:dyDescent="0.25"/>
    <row r="314" s="22" customFormat="1" x14ac:dyDescent="0.25"/>
    <row r="315" s="22" customFormat="1" x14ac:dyDescent="0.25"/>
    <row r="316" s="22" customFormat="1" x14ac:dyDescent="0.25"/>
    <row r="317" s="22" customFormat="1" x14ac:dyDescent="0.25"/>
    <row r="318" s="22" customFormat="1" x14ac:dyDescent="0.25"/>
    <row r="319" s="22" customFormat="1" x14ac:dyDescent="0.25"/>
    <row r="320" s="22" customFormat="1" x14ac:dyDescent="0.25"/>
    <row r="321" s="22" customFormat="1" x14ac:dyDescent="0.25"/>
    <row r="322" s="22" customFormat="1" x14ac:dyDescent="0.25"/>
    <row r="323" s="22" customFormat="1" x14ac:dyDescent="0.25"/>
    <row r="324" s="22" customFormat="1" x14ac:dyDescent="0.25"/>
    <row r="325" s="22" customFormat="1" x14ac:dyDescent="0.25"/>
    <row r="326" s="22" customFormat="1" x14ac:dyDescent="0.25"/>
    <row r="327" s="22" customFormat="1" x14ac:dyDescent="0.25"/>
    <row r="328" s="22" customFormat="1" x14ac:dyDescent="0.25"/>
    <row r="329" s="22" customFormat="1" x14ac:dyDescent="0.25"/>
    <row r="330" s="22" customFormat="1" x14ac:dyDescent="0.25"/>
    <row r="331" s="22" customFormat="1" x14ac:dyDescent="0.25"/>
    <row r="332" s="22" customFormat="1" x14ac:dyDescent="0.25"/>
    <row r="333" s="22" customFormat="1" x14ac:dyDescent="0.25"/>
    <row r="334" s="22" customFormat="1" x14ac:dyDescent="0.25"/>
    <row r="335" s="22" customFormat="1" x14ac:dyDescent="0.25"/>
    <row r="336" s="22" customFormat="1" x14ac:dyDescent="0.25"/>
    <row r="337" s="22" customFormat="1" x14ac:dyDescent="0.25"/>
    <row r="338" s="22" customFormat="1" x14ac:dyDescent="0.25"/>
    <row r="339" s="22" customFormat="1" x14ac:dyDescent="0.25"/>
    <row r="340" s="22" customFormat="1" x14ac:dyDescent="0.25"/>
    <row r="341" s="22" customFormat="1" x14ac:dyDescent="0.25"/>
    <row r="342" s="22" customFormat="1" x14ac:dyDescent="0.25"/>
    <row r="343" s="22" customFormat="1" x14ac:dyDescent="0.25"/>
    <row r="344" s="22" customFormat="1" x14ac:dyDescent="0.25"/>
    <row r="345" s="22" customFormat="1" x14ac:dyDescent="0.25"/>
    <row r="346" s="22" customFormat="1" x14ac:dyDescent="0.25"/>
    <row r="347" s="22" customFormat="1" x14ac:dyDescent="0.25"/>
    <row r="348" s="22" customFormat="1" x14ac:dyDescent="0.25"/>
    <row r="349" s="22" customFormat="1" x14ac:dyDescent="0.25"/>
    <row r="350" s="22" customFormat="1" x14ac:dyDescent="0.25"/>
    <row r="351" s="22" customFormat="1" x14ac:dyDescent="0.25"/>
    <row r="352" s="22" customFormat="1" x14ac:dyDescent="0.25"/>
    <row r="353" s="22" customFormat="1" x14ac:dyDescent="0.25"/>
    <row r="354" s="22" customFormat="1" x14ac:dyDescent="0.25"/>
    <row r="355" s="22" customFormat="1" x14ac:dyDescent="0.25"/>
    <row r="356" s="22" customFormat="1" x14ac:dyDescent="0.25"/>
    <row r="357" s="22" customFormat="1" x14ac:dyDescent="0.25"/>
    <row r="358" s="22" customFormat="1" x14ac:dyDescent="0.25"/>
    <row r="359" s="22" customFormat="1" x14ac:dyDescent="0.25"/>
    <row r="360" s="22" customFormat="1" x14ac:dyDescent="0.25"/>
    <row r="361" s="22" customFormat="1" x14ac:dyDescent="0.25"/>
    <row r="362" s="22" customFormat="1" x14ac:dyDescent="0.25"/>
    <row r="363" s="22" customFormat="1" x14ac:dyDescent="0.25"/>
    <row r="364" s="22" customFormat="1" x14ac:dyDescent="0.25"/>
    <row r="365" s="22" customFormat="1" x14ac:dyDescent="0.25"/>
    <row r="366" s="22" customFormat="1" x14ac:dyDescent="0.25"/>
    <row r="367" s="22" customFormat="1" x14ac:dyDescent="0.25"/>
    <row r="368" s="22" customFormat="1" x14ac:dyDescent="0.25"/>
    <row r="369" s="22" customFormat="1" x14ac:dyDescent="0.25"/>
    <row r="370" s="22" customFormat="1" x14ac:dyDescent="0.25"/>
    <row r="371" s="22" customFormat="1" x14ac:dyDescent="0.25"/>
    <row r="372" s="22" customFormat="1" x14ac:dyDescent="0.25"/>
    <row r="373" s="22" customFormat="1" x14ac:dyDescent="0.25"/>
    <row r="374" s="22" customFormat="1" x14ac:dyDescent="0.25"/>
    <row r="375" s="22" customFormat="1" x14ac:dyDescent="0.25"/>
    <row r="376" s="22" customFormat="1" x14ac:dyDescent="0.25"/>
    <row r="377" s="22" customFormat="1" x14ac:dyDescent="0.25"/>
    <row r="378" s="22" customFormat="1" x14ac:dyDescent="0.25"/>
    <row r="379" s="22" customFormat="1" x14ac:dyDescent="0.25"/>
    <row r="380" s="22" customFormat="1" x14ac:dyDescent="0.25"/>
    <row r="381" s="22" customFormat="1" x14ac:dyDescent="0.25"/>
    <row r="382" s="22" customFormat="1" x14ac:dyDescent="0.25"/>
    <row r="383" s="22" customFormat="1" x14ac:dyDescent="0.25"/>
    <row r="384" s="22" customFormat="1" x14ac:dyDescent="0.25"/>
    <row r="385" s="22" customFormat="1" x14ac:dyDescent="0.25"/>
    <row r="386" s="22" customFormat="1" x14ac:dyDescent="0.25"/>
    <row r="387" s="22" customFormat="1" x14ac:dyDescent="0.25"/>
    <row r="388" s="22" customFormat="1" x14ac:dyDescent="0.25"/>
    <row r="389" s="22" customFormat="1" x14ac:dyDescent="0.25"/>
    <row r="390" s="22" customFormat="1" x14ac:dyDescent="0.25"/>
    <row r="391" s="22" customFormat="1" x14ac:dyDescent="0.25"/>
    <row r="392" s="22" customFormat="1" x14ac:dyDescent="0.25"/>
    <row r="393" s="22" customFormat="1" x14ac:dyDescent="0.25"/>
    <row r="394" s="22" customFormat="1" x14ac:dyDescent="0.25"/>
    <row r="395" s="22" customFormat="1" x14ac:dyDescent="0.25"/>
    <row r="396" s="22" customFormat="1" x14ac:dyDescent="0.25"/>
    <row r="397" s="22" customFormat="1" x14ac:dyDescent="0.25"/>
    <row r="398" s="22" customFormat="1" x14ac:dyDescent="0.25"/>
    <row r="399" s="22" customFormat="1" x14ac:dyDescent="0.25"/>
    <row r="400" s="22" customFormat="1" x14ac:dyDescent="0.25"/>
    <row r="401" s="22" customFormat="1" x14ac:dyDescent="0.25"/>
    <row r="402" s="22" customFormat="1" x14ac:dyDescent="0.25"/>
    <row r="403" s="22" customFormat="1" x14ac:dyDescent="0.25"/>
    <row r="404" s="22" customFormat="1" x14ac:dyDescent="0.25"/>
    <row r="405" s="22" customFormat="1" x14ac:dyDescent="0.25"/>
  </sheetData>
  <mergeCells count="36">
    <mergeCell ref="Z8:Z9"/>
    <mergeCell ref="AA8:AA9"/>
    <mergeCell ref="AB8:AB9"/>
    <mergeCell ref="AC8:AC9"/>
    <mergeCell ref="L7:L9"/>
    <mergeCell ref="R8:R9"/>
    <mergeCell ref="Y7:Y10"/>
    <mergeCell ref="O8:O9"/>
    <mergeCell ref="P8:P9"/>
    <mergeCell ref="Q8:Q9"/>
    <mergeCell ref="AD5:AG5"/>
    <mergeCell ref="Z4:AG4"/>
    <mergeCell ref="D5:E5"/>
    <mergeCell ref="L5:L6"/>
    <mergeCell ref="Z5:AC5"/>
    <mergeCell ref="C1:Y3"/>
    <mergeCell ref="A4:L4"/>
    <mergeCell ref="M4:R5"/>
    <mergeCell ref="S4:X5"/>
    <mergeCell ref="Y4:Y5"/>
    <mergeCell ref="A5:C5"/>
    <mergeCell ref="F5:G5"/>
    <mergeCell ref="H5:J5"/>
    <mergeCell ref="K5:K6"/>
    <mergeCell ref="K7:K10"/>
    <mergeCell ref="J7:J10"/>
    <mergeCell ref="I7:I10"/>
    <mergeCell ref="M8:M9"/>
    <mergeCell ref="N8:N9"/>
    <mergeCell ref="D7:D9"/>
    <mergeCell ref="C7:C10"/>
    <mergeCell ref="B7:B10"/>
    <mergeCell ref="A7:A10"/>
    <mergeCell ref="H7:H10"/>
    <mergeCell ref="F7:F9"/>
    <mergeCell ref="E7:E9"/>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BP45"/>
  <sheetViews>
    <sheetView topLeftCell="Y8" zoomScale="130" zoomScaleNormal="130" zoomScalePageLayoutView="130" workbookViewId="0">
      <selection activeCell="AC14" sqref="AC14"/>
    </sheetView>
  </sheetViews>
  <sheetFormatPr defaultColWidth="11.42578125" defaultRowHeight="12" x14ac:dyDescent="0.25"/>
  <cols>
    <col min="1" max="1" width="22.42578125" style="8" customWidth="1"/>
    <col min="2" max="2" width="26.7109375" style="8" customWidth="1"/>
    <col min="3" max="3" width="23.85546875" style="8" customWidth="1"/>
    <col min="4" max="4" width="33.42578125" style="8" customWidth="1"/>
    <col min="5" max="5" width="43.42578125" style="8" bestFit="1" customWidth="1"/>
    <col min="6" max="6" width="17.140625" style="8" customWidth="1"/>
    <col min="7" max="7" width="26.7109375" style="8" customWidth="1"/>
    <col min="8" max="8" width="16.7109375" style="8" customWidth="1"/>
    <col min="9" max="9" width="17.28515625" style="8" customWidth="1"/>
    <col min="10" max="10" width="16.85546875" style="8" customWidth="1"/>
    <col min="11" max="11" width="15.85546875" style="8" customWidth="1"/>
    <col min="12" max="12" width="27" style="8" customWidth="1"/>
    <col min="13" max="13" width="28.7109375" style="8" customWidth="1"/>
    <col min="14" max="14" width="34" style="8" customWidth="1"/>
    <col min="15" max="15" width="15.140625" style="8" customWidth="1"/>
    <col min="16" max="16" width="18.140625" style="8" customWidth="1"/>
    <col min="17" max="17" width="14.28515625" style="8" customWidth="1"/>
    <col min="18" max="18" width="15" style="8" customWidth="1"/>
    <col min="19" max="19" width="40.7109375" style="8" customWidth="1"/>
    <col min="20" max="20" width="42.7109375" style="8" customWidth="1"/>
    <col min="21" max="21" width="14.42578125" style="8" bestFit="1" customWidth="1"/>
    <col min="22" max="22" width="14.7109375" style="8" bestFit="1" customWidth="1"/>
    <col min="23" max="23" width="14.85546875" style="8" bestFit="1" customWidth="1"/>
    <col min="24" max="24" width="20.7109375" style="8" customWidth="1"/>
    <col min="25" max="25" width="24.28515625" style="8" customWidth="1"/>
    <col min="26" max="26" width="16" style="8" customWidth="1"/>
    <col min="27" max="27" width="21.85546875" style="8" customWidth="1"/>
    <col min="28" max="28" width="20.7109375" style="8" customWidth="1"/>
    <col min="29" max="29" width="49.7109375" style="8" customWidth="1"/>
    <col min="30" max="30" width="14.140625" style="8" customWidth="1"/>
    <col min="31" max="31" width="17.28515625" style="8" customWidth="1"/>
    <col min="32" max="32" width="15.7109375" style="8" customWidth="1"/>
    <col min="33" max="33" width="56.42578125" style="8" customWidth="1"/>
    <col min="34" max="16384" width="11.42578125" style="8"/>
  </cols>
  <sheetData>
    <row r="1" spans="1:68"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296" t="s">
        <v>0</v>
      </c>
      <c r="AF1" s="296"/>
      <c r="AG1" s="30">
        <v>43922</v>
      </c>
    </row>
    <row r="2" spans="1:68" s="1" customFormat="1" ht="21.75" customHeight="1"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296" t="s">
        <v>1</v>
      </c>
      <c r="AF2" s="296"/>
      <c r="AG2" s="31">
        <v>1</v>
      </c>
    </row>
    <row r="3" spans="1:68" s="1" customFormat="1" ht="30"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296" t="s">
        <v>2</v>
      </c>
      <c r="AF3" s="296"/>
      <c r="AG3" s="31" t="s">
        <v>73</v>
      </c>
    </row>
    <row r="4" spans="1:68" s="11" customFormat="1" ht="15"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row>
    <row r="5" spans="1:68" s="11" customFormat="1" ht="15"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row>
    <row r="6" spans="1:68" s="11" customFormat="1" ht="30" x14ac:dyDescent="0.25">
      <c r="A6" s="16" t="s">
        <v>15</v>
      </c>
      <c r="B6" s="16" t="s">
        <v>16</v>
      </c>
      <c r="C6" s="16" t="s">
        <v>17</v>
      </c>
      <c r="D6" s="16" t="s">
        <v>18</v>
      </c>
      <c r="E6" s="16" t="s">
        <v>74</v>
      </c>
      <c r="F6" s="16" t="s">
        <v>19</v>
      </c>
      <c r="G6" s="16" t="s">
        <v>20</v>
      </c>
      <c r="H6" s="16" t="s">
        <v>21</v>
      </c>
      <c r="I6" s="16" t="s">
        <v>22</v>
      </c>
      <c r="J6" s="16" t="s">
        <v>23</v>
      </c>
      <c r="K6" s="272"/>
      <c r="L6" s="272"/>
      <c r="M6" s="16" t="s">
        <v>4</v>
      </c>
      <c r="N6" s="16" t="s">
        <v>24</v>
      </c>
      <c r="O6" s="16" t="s">
        <v>75</v>
      </c>
      <c r="P6" s="16" t="s">
        <v>25</v>
      </c>
      <c r="Q6" s="16" t="s">
        <v>26</v>
      </c>
      <c r="R6" s="16" t="s">
        <v>27</v>
      </c>
      <c r="S6" s="16" t="s">
        <v>5</v>
      </c>
      <c r="T6" s="16" t="s">
        <v>28</v>
      </c>
      <c r="U6" s="16" t="s">
        <v>75</v>
      </c>
      <c r="V6" s="16" t="s">
        <v>25</v>
      </c>
      <c r="W6" s="16" t="s">
        <v>26</v>
      </c>
      <c r="X6" s="16" t="s">
        <v>29</v>
      </c>
      <c r="Y6" s="16" t="s">
        <v>30</v>
      </c>
      <c r="Z6" s="16" t="s">
        <v>77</v>
      </c>
      <c r="AA6" s="16" t="s">
        <v>31</v>
      </c>
      <c r="AB6" s="16" t="s">
        <v>32</v>
      </c>
      <c r="AC6" s="16" t="s">
        <v>33</v>
      </c>
      <c r="AD6" s="16" t="s">
        <v>78</v>
      </c>
      <c r="AE6" s="16" t="s">
        <v>31</v>
      </c>
      <c r="AF6" s="16" t="s">
        <v>32</v>
      </c>
      <c r="AG6" s="16" t="s">
        <v>33</v>
      </c>
    </row>
    <row r="7" spans="1:68" s="5" customFormat="1" ht="144" customHeight="1" x14ac:dyDescent="0.25">
      <c r="A7" s="297" t="s">
        <v>34</v>
      </c>
      <c r="B7" s="298" t="s">
        <v>35</v>
      </c>
      <c r="C7" s="300" t="s">
        <v>36</v>
      </c>
      <c r="D7" s="56" t="s">
        <v>47</v>
      </c>
      <c r="E7" s="56" t="s">
        <v>81</v>
      </c>
      <c r="F7" s="56" t="s">
        <v>84</v>
      </c>
      <c r="G7" s="56" t="s">
        <v>84</v>
      </c>
      <c r="H7" s="302" t="s">
        <v>63</v>
      </c>
      <c r="I7" s="304" t="s">
        <v>51</v>
      </c>
      <c r="J7" s="246" t="s">
        <v>107</v>
      </c>
      <c r="K7" s="287" t="s">
        <v>52</v>
      </c>
      <c r="L7" s="285" t="s">
        <v>52</v>
      </c>
      <c r="M7" s="112" t="s">
        <v>83</v>
      </c>
      <c r="N7" s="29" t="s">
        <v>178</v>
      </c>
      <c r="O7" s="29" t="s">
        <v>86</v>
      </c>
      <c r="P7" s="106" t="s">
        <v>46</v>
      </c>
      <c r="Q7" s="186" t="s">
        <v>216</v>
      </c>
      <c r="R7" s="200">
        <v>0.75</v>
      </c>
      <c r="S7" s="73"/>
      <c r="T7" s="73"/>
      <c r="U7" s="73"/>
      <c r="V7" s="73"/>
      <c r="W7" s="73"/>
      <c r="X7" s="73"/>
      <c r="Y7" s="282" t="s">
        <v>53</v>
      </c>
      <c r="Z7" s="190">
        <v>0.78</v>
      </c>
      <c r="AA7" s="190">
        <v>0.75</v>
      </c>
      <c r="AB7" s="190">
        <f>Z7/AA7</f>
        <v>1.04</v>
      </c>
      <c r="AC7" s="114" t="s">
        <v>226</v>
      </c>
      <c r="AD7" s="118"/>
      <c r="AE7" s="118"/>
      <c r="AF7" s="33"/>
      <c r="AG7" s="33"/>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s="5" customFormat="1" ht="56.25" customHeight="1" x14ac:dyDescent="0.25">
      <c r="A8" s="250"/>
      <c r="B8" s="299"/>
      <c r="C8" s="301"/>
      <c r="D8" s="251" t="s">
        <v>49</v>
      </c>
      <c r="E8" s="251" t="s">
        <v>82</v>
      </c>
      <c r="F8" s="251" t="s">
        <v>43</v>
      </c>
      <c r="G8" s="251" t="s">
        <v>39</v>
      </c>
      <c r="H8" s="303"/>
      <c r="I8" s="248"/>
      <c r="J8" s="245"/>
      <c r="K8" s="288"/>
      <c r="L8" s="286"/>
      <c r="M8" s="117" t="s">
        <v>173</v>
      </c>
      <c r="N8" s="50" t="s">
        <v>175</v>
      </c>
      <c r="O8" s="50" t="s">
        <v>100</v>
      </c>
      <c r="P8" s="50" t="s">
        <v>46</v>
      </c>
      <c r="Q8" s="50" t="s">
        <v>216</v>
      </c>
      <c r="R8" s="187">
        <v>0.75</v>
      </c>
      <c r="S8" s="73"/>
      <c r="T8" s="73"/>
      <c r="U8" s="73"/>
      <c r="V8" s="116"/>
      <c r="W8" s="116"/>
      <c r="X8" s="40"/>
      <c r="Y8" s="294"/>
      <c r="Z8" s="202">
        <v>0.76149999999999995</v>
      </c>
      <c r="AA8" s="189">
        <v>0.75</v>
      </c>
      <c r="AB8" s="104">
        <f>Z8/AA8</f>
        <v>1.0153333333333332</v>
      </c>
      <c r="AC8" s="104" t="s">
        <v>258</v>
      </c>
      <c r="AD8" s="119"/>
      <c r="AE8" s="119"/>
      <c r="AF8" s="119"/>
      <c r="AG8" s="33"/>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5" customFormat="1" ht="183" customHeight="1" x14ac:dyDescent="0.25">
      <c r="A9" s="250"/>
      <c r="B9" s="299"/>
      <c r="C9" s="301"/>
      <c r="D9" s="252"/>
      <c r="E9" s="252"/>
      <c r="F9" s="252"/>
      <c r="G9" s="252"/>
      <c r="H9" s="303"/>
      <c r="I9" s="248"/>
      <c r="J9" s="245"/>
      <c r="K9" s="288"/>
      <c r="L9" s="286"/>
      <c r="M9" s="253" t="s">
        <v>174</v>
      </c>
      <c r="N9" s="246" t="s">
        <v>195</v>
      </c>
      <c r="O9" s="292" t="s">
        <v>86</v>
      </c>
      <c r="P9" s="246" t="s">
        <v>46</v>
      </c>
      <c r="Q9" s="246" t="s">
        <v>216</v>
      </c>
      <c r="R9" s="295">
        <v>0.75</v>
      </c>
      <c r="S9" s="111" t="s">
        <v>176</v>
      </c>
      <c r="T9" s="111" t="s">
        <v>224</v>
      </c>
      <c r="U9" s="141" t="s">
        <v>87</v>
      </c>
      <c r="V9" s="194" t="s">
        <v>42</v>
      </c>
      <c r="W9" s="194">
        <v>0.86</v>
      </c>
      <c r="X9" s="194">
        <v>0.85</v>
      </c>
      <c r="Y9" s="294"/>
      <c r="Z9" s="289">
        <v>0.73599999999999999</v>
      </c>
      <c r="AA9" s="282">
        <v>0.75</v>
      </c>
      <c r="AB9" s="282">
        <f>Z9/AA9</f>
        <v>0.98133333333333328</v>
      </c>
      <c r="AC9" s="282"/>
      <c r="AD9" s="194">
        <v>0.86199999999999999</v>
      </c>
      <c r="AE9" s="201">
        <v>0.85</v>
      </c>
      <c r="AF9" s="199">
        <f>AD9/AE9</f>
        <v>1.0141176470588236</v>
      </c>
      <c r="AG9" s="115" t="s">
        <v>227</v>
      </c>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row>
    <row r="10" spans="1:68" s="6" customFormat="1" ht="64.5" customHeight="1" thickBot="1" x14ac:dyDescent="0.3">
      <c r="A10" s="250"/>
      <c r="B10" s="299"/>
      <c r="C10" s="301"/>
      <c r="D10" s="252"/>
      <c r="E10" s="252"/>
      <c r="F10" s="252"/>
      <c r="G10" s="252"/>
      <c r="H10" s="303"/>
      <c r="I10" s="248"/>
      <c r="J10" s="245"/>
      <c r="K10" s="288"/>
      <c r="L10" s="286"/>
      <c r="M10" s="291"/>
      <c r="N10" s="245"/>
      <c r="O10" s="293"/>
      <c r="P10" s="245"/>
      <c r="Q10" s="245"/>
      <c r="R10" s="245"/>
      <c r="S10" s="151" t="s">
        <v>177</v>
      </c>
      <c r="T10" s="104" t="s">
        <v>225</v>
      </c>
      <c r="U10" s="142" t="s">
        <v>87</v>
      </c>
      <c r="V10" s="104" t="s">
        <v>46</v>
      </c>
      <c r="W10" s="104">
        <v>0.87</v>
      </c>
      <c r="X10" s="189">
        <v>0.88</v>
      </c>
      <c r="Y10" s="294"/>
      <c r="Z10" s="290"/>
      <c r="AA10" s="283"/>
      <c r="AB10" s="283"/>
      <c r="AC10" s="284"/>
      <c r="AD10" s="202">
        <v>0.875</v>
      </c>
      <c r="AE10" s="189">
        <v>0.88</v>
      </c>
      <c r="AF10" s="189">
        <f>AD10/AE10</f>
        <v>0.99431818181818177</v>
      </c>
      <c r="AG10" s="195" t="s">
        <v>228</v>
      </c>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row>
    <row r="11" spans="1:68" s="4" customFormat="1" ht="45.75" thickBot="1" x14ac:dyDescent="0.3">
      <c r="AA11" s="113" t="s">
        <v>168</v>
      </c>
      <c r="AB11" s="120">
        <f>AVERAGE(AB7:AB10)</f>
        <v>1.0122222222222221</v>
      </c>
      <c r="AE11" s="113" t="s">
        <v>172</v>
      </c>
      <c r="AF11" s="120">
        <f>AVERAGE(AF9:AF10)</f>
        <v>1.0042179144385026</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s="4" customFormat="1" x14ac:dyDescent="0.25">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s="4" customFormat="1" x14ac:dyDescent="0.25">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s="4" customFormat="1" x14ac:dyDescent="0.25">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s="4" customFormat="1" x14ac:dyDescent="0.25">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s="4" customFormat="1" x14ac:dyDescent="0.25">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34:68" s="4" customFormat="1" x14ac:dyDescent="0.25">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34:68" s="4" customFormat="1" x14ac:dyDescent="0.25">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34:68" s="4" customFormat="1" x14ac:dyDescent="0.25">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34:68" s="4" customFormat="1" x14ac:dyDescent="0.25">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34:68" s="4" customFormat="1" x14ac:dyDescent="0.25">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34:68" s="4" customFormat="1" x14ac:dyDescent="0.25">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34:68" s="4" customFormat="1" x14ac:dyDescent="0.25">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34:68" s="4" customFormat="1" x14ac:dyDescent="0.25">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34:68" s="4" customFormat="1" x14ac:dyDescent="0.25">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34:68" s="4" customFormat="1" x14ac:dyDescent="0.25">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34:68" s="4" customFormat="1" x14ac:dyDescent="0.25">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34:68" s="4" customFormat="1" x14ac:dyDescent="0.25">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34:68" s="4" customFormat="1" x14ac:dyDescent="0.25">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34:68" s="4" customFormat="1" x14ac:dyDescent="0.25">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34:68" s="4" customFormat="1" x14ac:dyDescent="0.25">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34:68" s="4" customFormat="1" x14ac:dyDescent="0.25">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34:68" s="4" customFormat="1" x14ac:dyDescent="0.25">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34:68" s="4" customFormat="1" x14ac:dyDescent="0.25">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34:68" s="4" customFormat="1" x14ac:dyDescent="0.25">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34:68" s="4" customFormat="1" x14ac:dyDescent="0.25">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34:68" s="4" customFormat="1" x14ac:dyDescent="0.25">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34:68" s="4" customFormat="1" x14ac:dyDescent="0.25">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34:68" s="4" customFormat="1" x14ac:dyDescent="0.25">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34:68" s="4" customFormat="1" x14ac:dyDescent="0.25">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34:68" s="4" customFormat="1" x14ac:dyDescent="0.25">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34:68" s="4" customFormat="1" x14ac:dyDescent="0.25">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34:68" s="4" customFormat="1" x14ac:dyDescent="0.25">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34:68" s="4" customFormat="1" x14ac:dyDescent="0.25">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34:68" s="4" customFormat="1" x14ac:dyDescent="0.25">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sheetData>
  <mergeCells count="40">
    <mergeCell ref="A7:A10"/>
    <mergeCell ref="B7:B10"/>
    <mergeCell ref="C7:C10"/>
    <mergeCell ref="H7:H10"/>
    <mergeCell ref="I7:I10"/>
    <mergeCell ref="D8:D10"/>
    <mergeCell ref="E8:E10"/>
    <mergeCell ref="F8:F10"/>
    <mergeCell ref="G8:G10"/>
    <mergeCell ref="AE1:AF1"/>
    <mergeCell ref="AE2:AF2"/>
    <mergeCell ref="AE3:AF3"/>
    <mergeCell ref="C1:Y3"/>
    <mergeCell ref="A4:L4"/>
    <mergeCell ref="M4:R5"/>
    <mergeCell ref="A5:C5"/>
    <mergeCell ref="K5:K6"/>
    <mergeCell ref="Z4:AG4"/>
    <mergeCell ref="Z5:AC5"/>
    <mergeCell ref="AD5:AG5"/>
    <mergeCell ref="D5:E5"/>
    <mergeCell ref="L5:L6"/>
    <mergeCell ref="H5:J5"/>
    <mergeCell ref="F5:G5"/>
    <mergeCell ref="S4:X5"/>
    <mergeCell ref="Y4:Y5"/>
    <mergeCell ref="M9:M10"/>
    <mergeCell ref="N9:N10"/>
    <mergeCell ref="O9:O10"/>
    <mergeCell ref="P9:P10"/>
    <mergeCell ref="Y7:Y10"/>
    <mergeCell ref="Q9:Q10"/>
    <mergeCell ref="R9:R10"/>
    <mergeCell ref="AB9:AB10"/>
    <mergeCell ref="AC9:AC10"/>
    <mergeCell ref="L7:L10"/>
    <mergeCell ref="J7:J10"/>
    <mergeCell ref="K7:K10"/>
    <mergeCell ref="Z9:Z10"/>
    <mergeCell ref="AA9:AA10"/>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AG11"/>
  <sheetViews>
    <sheetView topLeftCell="O1" workbookViewId="0">
      <selection activeCell="AF7" sqref="AF7"/>
    </sheetView>
  </sheetViews>
  <sheetFormatPr defaultColWidth="11.42578125" defaultRowHeight="15" x14ac:dyDescent="0.25"/>
  <cols>
    <col min="1" max="1" width="21.140625" style="17" customWidth="1"/>
    <col min="2" max="2" width="17.85546875" style="17" customWidth="1"/>
    <col min="3" max="3" width="24.140625" style="17" customWidth="1"/>
    <col min="4" max="4" width="26.42578125" style="17" customWidth="1"/>
    <col min="5" max="5" width="18.140625" style="17" customWidth="1"/>
    <col min="6" max="6" width="20.42578125" style="17" customWidth="1"/>
    <col min="7" max="7" width="14" style="17" customWidth="1"/>
    <col min="8" max="8" width="16.42578125" style="17" customWidth="1"/>
    <col min="9" max="9" width="15.140625" style="17" customWidth="1"/>
    <col min="10" max="10" width="15.85546875" style="17" customWidth="1"/>
    <col min="11" max="11" width="16.42578125" style="17" customWidth="1"/>
    <col min="12" max="12" width="21.85546875" style="17" customWidth="1"/>
    <col min="13" max="13" width="31.85546875" style="17" customWidth="1"/>
    <col min="14" max="14" width="23.42578125" style="17" customWidth="1"/>
    <col min="15" max="15" width="16.28515625" style="17" customWidth="1"/>
    <col min="16" max="16" width="11.42578125" style="17"/>
    <col min="17" max="17" width="20.28515625" style="17" customWidth="1"/>
    <col min="18" max="18" width="20.140625" style="17" customWidth="1"/>
    <col min="19" max="19" width="19.42578125" style="17" customWidth="1"/>
    <col min="20" max="20" width="20.28515625" style="17" customWidth="1"/>
    <col min="21" max="21" width="14.42578125" style="17" customWidth="1"/>
    <col min="22" max="22" width="14.42578125" style="18" bestFit="1" customWidth="1"/>
    <col min="23" max="23" width="16.7109375" style="18" customWidth="1"/>
    <col min="24" max="24" width="16.7109375" style="17" customWidth="1"/>
    <col min="25" max="25" width="16.28515625" style="17" customWidth="1"/>
    <col min="26" max="26" width="11.42578125" style="17"/>
    <col min="27" max="27" width="16" style="17" customWidth="1"/>
    <col min="28" max="28" width="40.42578125" style="17" customWidth="1"/>
    <col min="29" max="29" width="55.7109375" style="17" customWidth="1"/>
    <col min="30" max="30" width="11.42578125" style="17"/>
    <col min="31" max="31" width="17.85546875" style="17" customWidth="1"/>
    <col min="32" max="32" width="11.140625" style="17" customWidth="1"/>
    <col min="33" max="33" width="40.28515625" style="17" customWidth="1"/>
    <col min="34" max="16384" width="11.42578125" style="17"/>
  </cols>
  <sheetData>
    <row r="1" spans="1:33"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296" t="s">
        <v>0</v>
      </c>
      <c r="AF1" s="296"/>
      <c r="AG1" s="30">
        <v>43922</v>
      </c>
    </row>
    <row r="2" spans="1:33" s="1" customFormat="1" ht="21.75" customHeight="1"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296" t="s">
        <v>1</v>
      </c>
      <c r="AF2" s="296"/>
      <c r="AG2" s="31">
        <v>1</v>
      </c>
    </row>
    <row r="3" spans="1:33" s="1" customFormat="1" ht="30"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296" t="s">
        <v>2</v>
      </c>
      <c r="AF3" s="296"/>
      <c r="AG3" s="31" t="s">
        <v>73</v>
      </c>
    </row>
    <row r="4" spans="1:33" s="11" customFormat="1"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row>
    <row r="5" spans="1:33" s="11" customFormat="1" ht="36" customHeight="1"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row>
    <row r="6" spans="1:33" s="11" customFormat="1" ht="45" x14ac:dyDescent="0.25">
      <c r="A6" s="16" t="s">
        <v>15</v>
      </c>
      <c r="B6" s="16" t="s">
        <v>16</v>
      </c>
      <c r="C6" s="16" t="s">
        <v>17</v>
      </c>
      <c r="D6" s="16" t="s">
        <v>18</v>
      </c>
      <c r="E6" s="16" t="s">
        <v>74</v>
      </c>
      <c r="F6" s="16" t="s">
        <v>19</v>
      </c>
      <c r="G6" s="16" t="s">
        <v>20</v>
      </c>
      <c r="H6" s="16" t="s">
        <v>21</v>
      </c>
      <c r="I6" s="16" t="s">
        <v>22</v>
      </c>
      <c r="J6" s="16" t="s">
        <v>23</v>
      </c>
      <c r="K6" s="272"/>
      <c r="L6" s="272"/>
      <c r="M6" s="16" t="s">
        <v>4</v>
      </c>
      <c r="N6" s="16" t="s">
        <v>24</v>
      </c>
      <c r="O6" s="16" t="s">
        <v>75</v>
      </c>
      <c r="P6" s="16" t="s">
        <v>25</v>
      </c>
      <c r="Q6" s="16" t="s">
        <v>26</v>
      </c>
      <c r="R6" s="16" t="s">
        <v>27</v>
      </c>
      <c r="S6" s="16" t="s">
        <v>5</v>
      </c>
      <c r="T6" s="16" t="s">
        <v>28</v>
      </c>
      <c r="U6" s="16" t="s">
        <v>75</v>
      </c>
      <c r="V6" s="16" t="s">
        <v>25</v>
      </c>
      <c r="W6" s="16" t="s">
        <v>26</v>
      </c>
      <c r="X6" s="16" t="s">
        <v>29</v>
      </c>
      <c r="Y6" s="16" t="s">
        <v>30</v>
      </c>
      <c r="Z6" s="16" t="s">
        <v>77</v>
      </c>
      <c r="AA6" s="16" t="s">
        <v>31</v>
      </c>
      <c r="AB6" s="16" t="s">
        <v>32</v>
      </c>
      <c r="AC6" s="16" t="s">
        <v>33</v>
      </c>
      <c r="AD6" s="16" t="s">
        <v>78</v>
      </c>
      <c r="AE6" s="16" t="s">
        <v>31</v>
      </c>
      <c r="AF6" s="16" t="s">
        <v>32</v>
      </c>
      <c r="AG6" s="16" t="s">
        <v>33</v>
      </c>
    </row>
    <row r="7" spans="1:33" s="19" customFormat="1" ht="132" x14ac:dyDescent="0.25">
      <c r="A7" s="307" t="s">
        <v>34</v>
      </c>
      <c r="B7" s="309" t="s">
        <v>35</v>
      </c>
      <c r="C7" s="307" t="s">
        <v>36</v>
      </c>
      <c r="D7" s="309" t="s">
        <v>59</v>
      </c>
      <c r="E7" s="149" t="s">
        <v>85</v>
      </c>
      <c r="F7" s="309" t="s">
        <v>38</v>
      </c>
      <c r="G7" s="307" t="s">
        <v>69</v>
      </c>
      <c r="H7" s="309" t="s">
        <v>63</v>
      </c>
      <c r="I7" s="309" t="s">
        <v>51</v>
      </c>
      <c r="J7" s="307" t="s">
        <v>109</v>
      </c>
      <c r="K7" s="307" t="s">
        <v>88</v>
      </c>
      <c r="L7" s="121" t="s">
        <v>213</v>
      </c>
      <c r="M7" s="121" t="s">
        <v>180</v>
      </c>
      <c r="N7" s="121" t="s">
        <v>185</v>
      </c>
      <c r="O7" s="49" t="s">
        <v>100</v>
      </c>
      <c r="P7" s="49" t="s">
        <v>46</v>
      </c>
      <c r="Q7" s="49"/>
      <c r="R7" s="57">
        <v>1</v>
      </c>
      <c r="S7" s="121" t="s">
        <v>181</v>
      </c>
      <c r="T7" s="121" t="s">
        <v>186</v>
      </c>
      <c r="U7" s="75" t="s">
        <v>101</v>
      </c>
      <c r="V7" s="75" t="s">
        <v>46</v>
      </c>
      <c r="W7" s="57"/>
      <c r="X7" s="57">
        <v>0.75</v>
      </c>
      <c r="Y7" s="305" t="s">
        <v>183</v>
      </c>
      <c r="Z7" s="180">
        <v>0.97624999999999995</v>
      </c>
      <c r="AA7" s="177">
        <v>1</v>
      </c>
      <c r="AB7" s="180">
        <v>0.98</v>
      </c>
      <c r="AC7" s="182" t="s">
        <v>218</v>
      </c>
      <c r="AD7" s="57">
        <v>0.75</v>
      </c>
      <c r="AE7" s="57">
        <v>0.75</v>
      </c>
      <c r="AF7" s="65">
        <v>1</v>
      </c>
      <c r="AG7" s="198" t="s">
        <v>220</v>
      </c>
    </row>
    <row r="8" spans="1:33" s="19" customFormat="1" ht="102.75" thickBot="1" x14ac:dyDescent="0.3">
      <c r="A8" s="308"/>
      <c r="B8" s="310"/>
      <c r="C8" s="308"/>
      <c r="D8" s="310"/>
      <c r="E8" s="122" t="s">
        <v>108</v>
      </c>
      <c r="F8" s="310"/>
      <c r="G8" s="308"/>
      <c r="H8" s="310"/>
      <c r="I8" s="310"/>
      <c r="J8" s="308"/>
      <c r="K8" s="308"/>
      <c r="L8" s="122" t="s">
        <v>214</v>
      </c>
      <c r="M8" s="122" t="s">
        <v>182</v>
      </c>
      <c r="N8" s="122" t="s">
        <v>184</v>
      </c>
      <c r="O8" s="50" t="s">
        <v>100</v>
      </c>
      <c r="P8" s="50" t="s">
        <v>46</v>
      </c>
      <c r="Q8" s="50"/>
      <c r="R8" s="58">
        <v>0.95</v>
      </c>
      <c r="S8" s="123"/>
      <c r="T8" s="123"/>
      <c r="U8" s="123"/>
      <c r="V8" s="123"/>
      <c r="W8" s="124"/>
      <c r="X8" s="124"/>
      <c r="Y8" s="306"/>
      <c r="Z8" s="178">
        <v>0.96</v>
      </c>
      <c r="AA8" s="178">
        <v>0.95</v>
      </c>
      <c r="AB8" s="179">
        <v>1.0105263157894737</v>
      </c>
      <c r="AC8" s="181" t="s">
        <v>219</v>
      </c>
      <c r="AD8" s="59"/>
      <c r="AE8" s="59"/>
      <c r="AF8" s="59"/>
      <c r="AG8" s="60"/>
    </row>
    <row r="9" spans="1:33" ht="57" thickBot="1" x14ac:dyDescent="0.3">
      <c r="O9" s="132"/>
      <c r="AA9" s="64" t="s">
        <v>168</v>
      </c>
      <c r="AB9" s="61">
        <f>AVERAGE(AB7:AB8)</f>
        <v>0.99526315789473685</v>
      </c>
      <c r="AE9" s="64" t="s">
        <v>172</v>
      </c>
      <c r="AF9" s="61">
        <f>AVERAGE(AF7)</f>
        <v>1</v>
      </c>
    </row>
    <row r="10" spans="1:33" x14ac:dyDescent="0.25">
      <c r="O10" s="132"/>
    </row>
    <row r="11" spans="1:33" x14ac:dyDescent="0.25">
      <c r="N11" s="131"/>
      <c r="O11" s="132"/>
    </row>
  </sheetData>
  <mergeCells count="28">
    <mergeCell ref="M4:R5"/>
    <mergeCell ref="C1:Y3"/>
    <mergeCell ref="Y4:Y5"/>
    <mergeCell ref="A4:L4"/>
    <mergeCell ref="AE1:AF1"/>
    <mergeCell ref="AE2:AF2"/>
    <mergeCell ref="AE3:AF3"/>
    <mergeCell ref="Z5:AC5"/>
    <mergeCell ref="Z4:AG4"/>
    <mergeCell ref="AD5:AG5"/>
    <mergeCell ref="A5:C5"/>
    <mergeCell ref="S4:X5"/>
    <mergeCell ref="D5:E5"/>
    <mergeCell ref="F5:G5"/>
    <mergeCell ref="H5:J5"/>
    <mergeCell ref="L5:L6"/>
    <mergeCell ref="K5:K6"/>
    <mergeCell ref="A7:A8"/>
    <mergeCell ref="B7:B8"/>
    <mergeCell ref="C7:C8"/>
    <mergeCell ref="D7:D8"/>
    <mergeCell ref="J7:J8"/>
    <mergeCell ref="F7:F8"/>
    <mergeCell ref="Y7:Y8"/>
    <mergeCell ref="K7:K8"/>
    <mergeCell ref="H7:H8"/>
    <mergeCell ref="I7:I8"/>
    <mergeCell ref="G7:G8"/>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DC9"/>
  <sheetViews>
    <sheetView topLeftCell="M1" workbookViewId="0">
      <selection activeCell="M8" sqref="M8"/>
    </sheetView>
  </sheetViews>
  <sheetFormatPr defaultColWidth="11.42578125" defaultRowHeight="15" x14ac:dyDescent="0.25"/>
  <cols>
    <col min="1" max="1" width="19.28515625" customWidth="1"/>
    <col min="2" max="2" width="17.28515625" customWidth="1"/>
    <col min="3" max="3" width="20.85546875" customWidth="1"/>
    <col min="4" max="4" width="20.42578125" customWidth="1"/>
    <col min="5" max="5" width="17.140625" customWidth="1"/>
    <col min="6" max="6" width="18" customWidth="1"/>
    <col min="7" max="7" width="18.85546875" customWidth="1"/>
    <col min="8" max="8" width="16" customWidth="1"/>
    <col min="9" max="9" width="13.85546875" customWidth="1"/>
    <col min="10" max="10" width="15.140625" customWidth="1"/>
    <col min="11" max="11" width="13.7109375" customWidth="1"/>
    <col min="12" max="12" width="23.28515625" customWidth="1"/>
    <col min="13" max="13" width="24.7109375" customWidth="1"/>
    <col min="14" max="14" width="35" customWidth="1"/>
    <col min="15" max="15" width="18.28515625" customWidth="1"/>
    <col min="17" max="17" width="21.42578125" customWidth="1"/>
    <col min="18" max="18" width="16.85546875" customWidth="1"/>
    <col min="20" max="20" width="18.42578125" bestFit="1" customWidth="1"/>
    <col min="22" max="22" width="17" customWidth="1"/>
    <col min="23" max="24" width="20.85546875" customWidth="1"/>
    <col min="25" max="25" width="15.42578125" customWidth="1"/>
    <col min="26" max="26" width="15.7109375" customWidth="1"/>
    <col min="27" max="27" width="17" customWidth="1"/>
    <col min="28" max="28" width="20.140625" bestFit="1" customWidth="1"/>
    <col min="29" max="29" width="52.28515625" customWidth="1"/>
    <col min="30" max="30" width="16.85546875" customWidth="1"/>
    <col min="32" max="32" width="53" customWidth="1"/>
    <col min="33" max="33" width="15.140625" customWidth="1"/>
  </cols>
  <sheetData>
    <row r="1" spans="1:107"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296" t="s">
        <v>0</v>
      </c>
      <c r="AF1" s="296"/>
      <c r="AG1" s="30">
        <v>43922</v>
      </c>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row>
    <row r="2" spans="1:107" s="1" customFormat="1" ht="21.75" customHeight="1"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296" t="s">
        <v>1</v>
      </c>
      <c r="AF2" s="296"/>
      <c r="AG2" s="31">
        <v>1</v>
      </c>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row>
    <row r="3" spans="1:107" s="1" customFormat="1" ht="30"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296" t="s">
        <v>2</v>
      </c>
      <c r="AF3" s="296"/>
      <c r="AG3" s="31" t="s">
        <v>73</v>
      </c>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row>
    <row r="4" spans="1:107" s="11" customFormat="1"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row>
    <row r="5" spans="1:107" s="11" customFormat="1" ht="36" customHeight="1"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row>
    <row r="6" spans="1:107" s="11" customFormat="1" ht="45" x14ac:dyDescent="0.25">
      <c r="A6" s="129" t="s">
        <v>15</v>
      </c>
      <c r="B6" s="129" t="s">
        <v>16</v>
      </c>
      <c r="C6" s="129" t="s">
        <v>17</v>
      </c>
      <c r="D6" s="129" t="s">
        <v>18</v>
      </c>
      <c r="E6" s="129" t="s">
        <v>74</v>
      </c>
      <c r="F6" s="129" t="s">
        <v>19</v>
      </c>
      <c r="G6" s="129" t="s">
        <v>20</v>
      </c>
      <c r="H6" s="129" t="s">
        <v>21</v>
      </c>
      <c r="I6" s="129" t="s">
        <v>22</v>
      </c>
      <c r="J6" s="129" t="s">
        <v>23</v>
      </c>
      <c r="K6" s="311"/>
      <c r="L6" s="311"/>
      <c r="M6" s="129" t="s">
        <v>4</v>
      </c>
      <c r="N6" s="129" t="s">
        <v>24</v>
      </c>
      <c r="O6" s="129" t="s">
        <v>75</v>
      </c>
      <c r="P6" s="129" t="s">
        <v>25</v>
      </c>
      <c r="Q6" s="129" t="s">
        <v>26</v>
      </c>
      <c r="R6" s="129" t="s">
        <v>27</v>
      </c>
      <c r="S6" s="16" t="s">
        <v>5</v>
      </c>
      <c r="T6" s="16" t="s">
        <v>28</v>
      </c>
      <c r="U6" s="16" t="s">
        <v>75</v>
      </c>
      <c r="V6" s="16" t="s">
        <v>25</v>
      </c>
      <c r="W6" s="16" t="s">
        <v>26</v>
      </c>
      <c r="X6" s="16" t="s">
        <v>29</v>
      </c>
      <c r="Y6" s="16" t="s">
        <v>30</v>
      </c>
      <c r="Z6" s="16" t="s">
        <v>77</v>
      </c>
      <c r="AA6" s="16" t="s">
        <v>31</v>
      </c>
      <c r="AB6" s="16" t="s">
        <v>32</v>
      </c>
      <c r="AC6" s="16" t="s">
        <v>33</v>
      </c>
      <c r="AD6" s="16" t="s">
        <v>78</v>
      </c>
      <c r="AE6" s="16" t="s">
        <v>31</v>
      </c>
      <c r="AF6" s="16" t="s">
        <v>32</v>
      </c>
      <c r="AG6" s="16" t="s">
        <v>33</v>
      </c>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row>
    <row r="7" spans="1:107" s="24" customFormat="1" ht="196.5" customHeight="1" x14ac:dyDescent="0.25">
      <c r="A7" s="314" t="s">
        <v>34</v>
      </c>
      <c r="B7" s="312" t="s">
        <v>35</v>
      </c>
      <c r="C7" s="312" t="s">
        <v>36</v>
      </c>
      <c r="D7" s="312" t="s">
        <v>37</v>
      </c>
      <c r="E7" s="312" t="s">
        <v>79</v>
      </c>
      <c r="F7" s="312" t="s">
        <v>116</v>
      </c>
      <c r="G7" s="312" t="s">
        <v>39</v>
      </c>
      <c r="H7" s="312" t="s">
        <v>63</v>
      </c>
      <c r="I7" s="312" t="s">
        <v>66</v>
      </c>
      <c r="J7" s="312" t="s">
        <v>117</v>
      </c>
      <c r="K7" s="312" t="s">
        <v>65</v>
      </c>
      <c r="L7" s="312" t="s">
        <v>215</v>
      </c>
      <c r="M7" s="138" t="s">
        <v>189</v>
      </c>
      <c r="N7" s="135" t="s">
        <v>125</v>
      </c>
      <c r="O7" s="135"/>
      <c r="P7" s="135" t="s">
        <v>46</v>
      </c>
      <c r="Q7" s="136" t="s">
        <v>63</v>
      </c>
      <c r="R7" s="137">
        <v>1</v>
      </c>
      <c r="S7" s="133"/>
      <c r="T7" s="37"/>
      <c r="U7" s="37"/>
      <c r="V7" s="37"/>
      <c r="W7" s="38"/>
      <c r="X7" s="37"/>
      <c r="Y7" s="287" t="s">
        <v>118</v>
      </c>
      <c r="Z7" s="137">
        <v>0.69</v>
      </c>
      <c r="AA7" s="217">
        <v>0.75</v>
      </c>
      <c r="AB7" s="217">
        <f>Z7/AA7</f>
        <v>0.91999999999999993</v>
      </c>
      <c r="AC7" s="218" t="s">
        <v>233</v>
      </c>
      <c r="AD7" s="74"/>
      <c r="AE7" s="74"/>
      <c r="AF7" s="74"/>
      <c r="AG7" s="74"/>
    </row>
    <row r="8" spans="1:107" ht="114.75" customHeight="1" thickBot="1" x14ac:dyDescent="0.3">
      <c r="A8" s="315"/>
      <c r="B8" s="313"/>
      <c r="C8" s="313"/>
      <c r="D8" s="313"/>
      <c r="E8" s="313"/>
      <c r="F8" s="313"/>
      <c r="G8" s="313"/>
      <c r="H8" s="313"/>
      <c r="I8" s="313"/>
      <c r="J8" s="313"/>
      <c r="K8" s="313"/>
      <c r="L8" s="313"/>
      <c r="M8" s="139" t="s">
        <v>190</v>
      </c>
      <c r="N8" s="226" t="s">
        <v>235</v>
      </c>
      <c r="O8" s="134"/>
      <c r="P8" s="134" t="s">
        <v>46</v>
      </c>
      <c r="Q8" s="134" t="s">
        <v>63</v>
      </c>
      <c r="R8" s="134"/>
      <c r="S8" s="133"/>
      <c r="T8" s="133"/>
      <c r="U8" s="133"/>
      <c r="V8" s="133"/>
      <c r="W8" s="133"/>
      <c r="X8" s="133"/>
      <c r="Y8" s="288"/>
      <c r="Z8" s="239">
        <v>1</v>
      </c>
      <c r="AA8" s="220">
        <v>1</v>
      </c>
      <c r="AB8" s="220">
        <v>1</v>
      </c>
      <c r="AC8" s="219" t="s">
        <v>234</v>
      </c>
      <c r="AD8" s="74"/>
      <c r="AE8" s="74"/>
      <c r="AF8" s="74"/>
      <c r="AG8" s="74"/>
    </row>
    <row r="9" spans="1:107" ht="42.75" thickBot="1" x14ac:dyDescent="0.3">
      <c r="AA9" s="62" t="s">
        <v>124</v>
      </c>
      <c r="AB9" s="61">
        <f>AVERAGE(AB7:AB8)</f>
        <v>0.96</v>
      </c>
    </row>
  </sheetData>
  <mergeCells count="30">
    <mergeCell ref="C7:C8"/>
    <mergeCell ref="B7:B8"/>
    <mergeCell ref="A7:A8"/>
    <mergeCell ref="I7:I8"/>
    <mergeCell ref="J7:J8"/>
    <mergeCell ref="K7:K8"/>
    <mergeCell ref="L7:L8"/>
    <mergeCell ref="Y7:Y8"/>
    <mergeCell ref="D7:D8"/>
    <mergeCell ref="E7:E8"/>
    <mergeCell ref="F7:F8"/>
    <mergeCell ref="G7:G8"/>
    <mergeCell ref="H7:H8"/>
    <mergeCell ref="AD5:AG5"/>
    <mergeCell ref="AE1:AF1"/>
    <mergeCell ref="AE2:AF2"/>
    <mergeCell ref="AE3:AF3"/>
    <mergeCell ref="Z4:AG4"/>
    <mergeCell ref="Z5:AC5"/>
    <mergeCell ref="D5:E5"/>
    <mergeCell ref="F5:G5"/>
    <mergeCell ref="C1:Y3"/>
    <mergeCell ref="L5:L6"/>
    <mergeCell ref="A4:L4"/>
    <mergeCell ref="M4:R5"/>
    <mergeCell ref="S4:X5"/>
    <mergeCell ref="Y4:Y5"/>
    <mergeCell ref="H5:J5"/>
    <mergeCell ref="A5:C5"/>
    <mergeCell ref="K5:K6"/>
  </mergeCells>
  <pageMargins left="0.7" right="0.7" top="0.75" bottom="0.75" header="0.3" footer="0.3"/>
  <pageSetup paperSize="9" orientation="portrait" horizontalDpi="300" verticalDpi="30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BZ9"/>
  <sheetViews>
    <sheetView topLeftCell="O1" zoomScale="130" zoomScaleNormal="130" zoomScalePageLayoutView="130" workbookViewId="0">
      <selection activeCell="AC7" sqref="AC7"/>
    </sheetView>
  </sheetViews>
  <sheetFormatPr defaultColWidth="9.140625" defaultRowHeight="15" x14ac:dyDescent="0.25"/>
  <cols>
    <col min="1" max="1" width="35" customWidth="1"/>
    <col min="2" max="2" width="31.28515625" customWidth="1"/>
    <col min="3" max="3" width="30.42578125" customWidth="1"/>
    <col min="4" max="4" width="21.7109375" customWidth="1"/>
    <col min="5" max="5" width="29.42578125" customWidth="1"/>
    <col min="6" max="7" width="14.42578125" customWidth="1"/>
    <col min="8" max="8" width="16.42578125" customWidth="1"/>
    <col min="9" max="9" width="15.140625" customWidth="1"/>
    <col min="10" max="10" width="19.42578125" customWidth="1"/>
    <col min="11" max="11" width="19" customWidth="1"/>
    <col min="12" max="12" width="20.28515625" customWidth="1"/>
    <col min="13" max="13" width="19" customWidth="1"/>
    <col min="14" max="14" width="24.140625" customWidth="1"/>
    <col min="15" max="15" width="18.28515625" customWidth="1"/>
    <col min="16" max="16" width="14.85546875" customWidth="1"/>
    <col min="18" max="18" width="17.28515625" customWidth="1"/>
    <col min="19" max="19" width="14.28515625" customWidth="1"/>
    <col min="20" max="20" width="14" customWidth="1"/>
    <col min="21" max="21" width="16.7109375" customWidth="1"/>
    <col min="22" max="22" width="16.42578125" customWidth="1"/>
    <col min="23" max="23" width="14.140625" customWidth="1"/>
    <col min="24" max="24" width="13.85546875" customWidth="1"/>
    <col min="25" max="25" width="21.42578125" customWidth="1"/>
    <col min="26" max="26" width="11.140625" customWidth="1"/>
    <col min="27" max="27" width="15.28515625" customWidth="1"/>
    <col min="28" max="28" width="15.42578125" customWidth="1"/>
    <col min="29" max="29" width="45.7109375" customWidth="1"/>
    <col min="32" max="33" width="16.140625" customWidth="1"/>
  </cols>
  <sheetData>
    <row r="1" spans="1:78"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296" t="s">
        <v>0</v>
      </c>
      <c r="AF1" s="296"/>
      <c r="AG1" s="30">
        <v>43922</v>
      </c>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row>
    <row r="2" spans="1:78" s="1" customFormat="1" ht="21.75" customHeight="1"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296" t="s">
        <v>1</v>
      </c>
      <c r="AF2" s="296"/>
      <c r="AG2" s="31">
        <v>1</v>
      </c>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row>
    <row r="3" spans="1:78" s="1" customFormat="1" ht="30"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296" t="s">
        <v>2</v>
      </c>
      <c r="AF3" s="296"/>
      <c r="AG3" s="31" t="s">
        <v>73</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row>
    <row r="4" spans="1:78" s="11" customFormat="1"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row>
    <row r="5" spans="1:78" s="11" customFormat="1" ht="36" customHeight="1"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row>
    <row r="6" spans="1:78" s="11" customFormat="1" ht="45" x14ac:dyDescent="0.25">
      <c r="A6" s="16" t="s">
        <v>15</v>
      </c>
      <c r="B6" s="16" t="s">
        <v>16</v>
      </c>
      <c r="C6" s="16" t="s">
        <v>17</v>
      </c>
      <c r="D6" s="16" t="s">
        <v>18</v>
      </c>
      <c r="E6" s="16" t="s">
        <v>74</v>
      </c>
      <c r="F6" s="16" t="s">
        <v>19</v>
      </c>
      <c r="G6" s="16" t="s">
        <v>20</v>
      </c>
      <c r="H6" s="16" t="s">
        <v>21</v>
      </c>
      <c r="I6" s="16" t="s">
        <v>22</v>
      </c>
      <c r="J6" s="16" t="s">
        <v>23</v>
      </c>
      <c r="K6" s="272"/>
      <c r="L6" s="272"/>
      <c r="M6" s="16" t="s">
        <v>4</v>
      </c>
      <c r="N6" s="16" t="s">
        <v>24</v>
      </c>
      <c r="O6" s="16" t="s">
        <v>75</v>
      </c>
      <c r="P6" s="16" t="s">
        <v>25</v>
      </c>
      <c r="Q6" s="16" t="s">
        <v>26</v>
      </c>
      <c r="R6" s="16" t="s">
        <v>27</v>
      </c>
      <c r="S6" s="16" t="s">
        <v>5</v>
      </c>
      <c r="T6" s="16" t="s">
        <v>28</v>
      </c>
      <c r="U6" s="16" t="s">
        <v>75</v>
      </c>
      <c r="V6" s="16" t="s">
        <v>25</v>
      </c>
      <c r="W6" s="16" t="s">
        <v>26</v>
      </c>
      <c r="X6" s="16" t="s">
        <v>29</v>
      </c>
      <c r="Y6" s="16" t="s">
        <v>30</v>
      </c>
      <c r="Z6" s="16" t="s">
        <v>77</v>
      </c>
      <c r="AA6" s="16" t="s">
        <v>31</v>
      </c>
      <c r="AB6" s="16" t="s">
        <v>32</v>
      </c>
      <c r="AC6" s="16" t="s">
        <v>33</v>
      </c>
      <c r="AD6" s="16" t="s">
        <v>78</v>
      </c>
      <c r="AE6" s="16" t="s">
        <v>31</v>
      </c>
      <c r="AF6" s="16" t="s">
        <v>32</v>
      </c>
      <c r="AG6" s="16" t="s">
        <v>33</v>
      </c>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s="2" customFormat="1" ht="120" x14ac:dyDescent="0.25">
      <c r="A7" s="249" t="s">
        <v>34</v>
      </c>
      <c r="B7" s="249" t="s">
        <v>35</v>
      </c>
      <c r="C7" s="249" t="s">
        <v>36</v>
      </c>
      <c r="D7" s="249" t="s">
        <v>89</v>
      </c>
      <c r="E7" s="249" t="s">
        <v>79</v>
      </c>
      <c r="F7" s="249" t="s">
        <v>110</v>
      </c>
      <c r="G7" s="249" t="s">
        <v>111</v>
      </c>
      <c r="H7" s="249" t="s">
        <v>63</v>
      </c>
      <c r="I7" s="249" t="s">
        <v>40</v>
      </c>
      <c r="J7" s="249" t="s">
        <v>112</v>
      </c>
      <c r="K7" s="249" t="s">
        <v>90</v>
      </c>
      <c r="L7" s="249" t="s">
        <v>90</v>
      </c>
      <c r="M7" s="2" t="s">
        <v>44</v>
      </c>
      <c r="N7" s="2" t="s">
        <v>45</v>
      </c>
      <c r="O7" s="2" t="s">
        <v>100</v>
      </c>
      <c r="P7" s="2" t="s">
        <v>42</v>
      </c>
      <c r="R7" s="3">
        <v>0.92</v>
      </c>
      <c r="S7" s="36"/>
      <c r="T7" s="36"/>
      <c r="U7" s="36"/>
      <c r="V7" s="36"/>
      <c r="W7" s="36"/>
      <c r="X7" s="36"/>
      <c r="Y7" s="249" t="s">
        <v>91</v>
      </c>
      <c r="Z7" s="66">
        <v>0.97</v>
      </c>
      <c r="AA7" s="66">
        <v>0.92</v>
      </c>
      <c r="AB7" s="66">
        <f>AA7/Z7</f>
        <v>0.94845360824742275</v>
      </c>
      <c r="AC7" s="67" t="s">
        <v>249</v>
      </c>
      <c r="AD7" s="72"/>
      <c r="AE7" s="72"/>
      <c r="AF7" s="72"/>
      <c r="AG7" s="72"/>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row>
    <row r="8" spans="1:78" ht="148.5" customHeight="1" thickBot="1" x14ac:dyDescent="0.3">
      <c r="A8" s="250"/>
      <c r="B8" s="250"/>
      <c r="C8" s="250"/>
      <c r="D8" s="250"/>
      <c r="E8" s="250"/>
      <c r="F8" s="250"/>
      <c r="G8" s="250"/>
      <c r="H8" s="250"/>
      <c r="I8" s="250"/>
      <c r="J8" s="250"/>
      <c r="K8" s="250"/>
      <c r="L8" s="250"/>
      <c r="M8" s="51" t="s">
        <v>179</v>
      </c>
      <c r="N8" s="51" t="s">
        <v>188</v>
      </c>
      <c r="O8" s="51" t="s">
        <v>100</v>
      </c>
      <c r="P8" s="51" t="s">
        <v>42</v>
      </c>
      <c r="Q8" s="51"/>
      <c r="R8" s="51">
        <v>309</v>
      </c>
      <c r="S8" s="36"/>
      <c r="T8" s="36"/>
      <c r="U8" s="36"/>
      <c r="V8" s="36"/>
      <c r="W8" s="36"/>
      <c r="X8" s="36"/>
      <c r="Y8" s="250"/>
      <c r="Z8" s="76">
        <v>293</v>
      </c>
      <c r="AA8" s="76">
        <v>309</v>
      </c>
      <c r="AB8" s="77">
        <f>Z8/AA8</f>
        <v>0.94822006472491904</v>
      </c>
      <c r="AC8" s="52" t="s">
        <v>261</v>
      </c>
      <c r="AD8" s="72"/>
      <c r="AE8" s="72"/>
      <c r="AF8" s="72"/>
      <c r="AG8" s="72"/>
    </row>
    <row r="9" spans="1:78" ht="48" thickBot="1" x14ac:dyDescent="0.3">
      <c r="AA9" s="109" t="s">
        <v>168</v>
      </c>
      <c r="AB9" s="61">
        <f>AVERAGE(AB7:AB8)</f>
        <v>0.94833683648617084</v>
      </c>
    </row>
  </sheetData>
  <mergeCells count="30">
    <mergeCell ref="Y7:Y8"/>
    <mergeCell ref="L5:L6"/>
    <mergeCell ref="A7:A8"/>
    <mergeCell ref="B7:B8"/>
    <mergeCell ref="C7:C8"/>
    <mergeCell ref="D7:D8"/>
    <mergeCell ref="E7:E8"/>
    <mergeCell ref="F7:F8"/>
    <mergeCell ref="G7:G8"/>
    <mergeCell ref="H7:H8"/>
    <mergeCell ref="I7:I8"/>
    <mergeCell ref="J7:J8"/>
    <mergeCell ref="K7:K8"/>
    <mergeCell ref="L7:L8"/>
    <mergeCell ref="Z5:AC5"/>
    <mergeCell ref="D5:E5"/>
    <mergeCell ref="C1:Y3"/>
    <mergeCell ref="AE1:AF1"/>
    <mergeCell ref="AE2:AF2"/>
    <mergeCell ref="AE3:AF3"/>
    <mergeCell ref="A4:L4"/>
    <mergeCell ref="M4:R5"/>
    <mergeCell ref="S4:X5"/>
    <mergeCell ref="Y4:Y5"/>
    <mergeCell ref="Z4:AG4"/>
    <mergeCell ref="A5:C5"/>
    <mergeCell ref="AD5:AG5"/>
    <mergeCell ref="F5:G5"/>
    <mergeCell ref="H5:J5"/>
    <mergeCell ref="K5:K6"/>
  </mergeCell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CL9"/>
  <sheetViews>
    <sheetView topLeftCell="S1" zoomScale="130" zoomScaleNormal="130" zoomScalePageLayoutView="130" workbookViewId="0">
      <selection activeCell="AA7" sqref="AA7"/>
    </sheetView>
  </sheetViews>
  <sheetFormatPr defaultColWidth="9.140625" defaultRowHeight="15" x14ac:dyDescent="0.25"/>
  <cols>
    <col min="1" max="1" width="20.28515625" customWidth="1"/>
    <col min="2" max="2" width="26.28515625" customWidth="1"/>
    <col min="3" max="3" width="30.28515625" customWidth="1"/>
    <col min="4" max="4" width="25.140625" customWidth="1"/>
    <col min="5" max="5" width="28.42578125" customWidth="1"/>
    <col min="6" max="7" width="18.140625" customWidth="1"/>
    <col min="8" max="8" width="17.7109375" customWidth="1"/>
    <col min="9" max="9" width="19" customWidth="1"/>
    <col min="10" max="10" width="17.7109375" customWidth="1"/>
    <col min="11" max="11" width="18" customWidth="1"/>
    <col min="12" max="12" width="20" customWidth="1"/>
    <col min="13" max="13" width="19.28515625" customWidth="1"/>
    <col min="14" max="14" width="32" customWidth="1"/>
    <col min="15" max="15" width="14.42578125" customWidth="1"/>
    <col min="18" max="18" width="14.7109375" customWidth="1"/>
    <col min="19" max="19" width="22.7109375" customWidth="1"/>
    <col min="20" max="20" width="21.42578125" customWidth="1"/>
    <col min="21" max="21" width="15" customWidth="1"/>
    <col min="25" max="25" width="16.85546875" customWidth="1"/>
    <col min="27" max="27" width="18.28515625" customWidth="1"/>
    <col min="28" max="28" width="14.85546875" customWidth="1"/>
    <col min="29" max="29" width="26.28515625" customWidth="1"/>
    <col min="31" max="31" width="14.140625" customWidth="1"/>
    <col min="32" max="32" width="13.28515625" customWidth="1"/>
    <col min="33" max="33" width="42.42578125" customWidth="1"/>
  </cols>
  <sheetData>
    <row r="1" spans="1:90"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296" t="s">
        <v>0</v>
      </c>
      <c r="AF1" s="296"/>
      <c r="AG1" s="30">
        <v>43922</v>
      </c>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1" customFormat="1" ht="21.75" customHeight="1"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296" t="s">
        <v>1</v>
      </c>
      <c r="AF2" s="296"/>
      <c r="AG2" s="31">
        <v>1</v>
      </c>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1" customFormat="1" ht="30"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296" t="s">
        <v>2</v>
      </c>
      <c r="AF3" s="296"/>
      <c r="AG3" s="31" t="s">
        <v>73</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11" customFormat="1"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1" customFormat="1" ht="36" customHeight="1"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11" customFormat="1" ht="45" x14ac:dyDescent="0.25">
      <c r="A6" s="16" t="s">
        <v>15</v>
      </c>
      <c r="B6" s="16" t="s">
        <v>16</v>
      </c>
      <c r="C6" s="16" t="s">
        <v>17</v>
      </c>
      <c r="D6" s="16" t="s">
        <v>18</v>
      </c>
      <c r="E6" s="16" t="s">
        <v>74</v>
      </c>
      <c r="F6" s="16" t="s">
        <v>19</v>
      </c>
      <c r="G6" s="16" t="s">
        <v>20</v>
      </c>
      <c r="H6" s="16" t="s">
        <v>21</v>
      </c>
      <c r="I6" s="16" t="s">
        <v>22</v>
      </c>
      <c r="J6" s="16" t="s">
        <v>23</v>
      </c>
      <c r="K6" s="272"/>
      <c r="L6" s="272"/>
      <c r="M6" s="16" t="s">
        <v>4</v>
      </c>
      <c r="N6" s="16" t="s">
        <v>24</v>
      </c>
      <c r="O6" s="16" t="s">
        <v>75</v>
      </c>
      <c r="P6" s="16" t="s">
        <v>25</v>
      </c>
      <c r="Q6" s="16" t="s">
        <v>26</v>
      </c>
      <c r="R6" s="16" t="s">
        <v>27</v>
      </c>
      <c r="S6" s="16" t="s">
        <v>5</v>
      </c>
      <c r="T6" s="16" t="s">
        <v>28</v>
      </c>
      <c r="U6" s="16" t="s">
        <v>75</v>
      </c>
      <c r="V6" s="16" t="s">
        <v>25</v>
      </c>
      <c r="W6" s="16" t="s">
        <v>26</v>
      </c>
      <c r="X6" s="16" t="s">
        <v>29</v>
      </c>
      <c r="Y6" s="16" t="s">
        <v>30</v>
      </c>
      <c r="Z6" s="16" t="s">
        <v>77</v>
      </c>
      <c r="AA6" s="16" t="s">
        <v>31</v>
      </c>
      <c r="AB6" s="16" t="s">
        <v>32</v>
      </c>
      <c r="AC6" s="16" t="s">
        <v>33</v>
      </c>
      <c r="AD6" s="16" t="s">
        <v>78</v>
      </c>
      <c r="AE6" s="16" t="s">
        <v>31</v>
      </c>
      <c r="AF6" s="16" t="s">
        <v>32</v>
      </c>
      <c r="AG6" s="16" t="s">
        <v>33</v>
      </c>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35" customFormat="1" ht="113.25" customHeight="1" x14ac:dyDescent="0.25">
      <c r="A7" s="297" t="s">
        <v>34</v>
      </c>
      <c r="B7" s="297" t="s">
        <v>35</v>
      </c>
      <c r="C7" s="297" t="s">
        <v>36</v>
      </c>
      <c r="D7" s="297" t="s">
        <v>93</v>
      </c>
      <c r="E7" s="46" t="s">
        <v>79</v>
      </c>
      <c r="F7" s="246" t="s">
        <v>38</v>
      </c>
      <c r="G7" s="251" t="s">
        <v>111</v>
      </c>
      <c r="H7" s="246" t="s">
        <v>63</v>
      </c>
      <c r="I7" s="251" t="s">
        <v>40</v>
      </c>
      <c r="J7" s="246" t="s">
        <v>113</v>
      </c>
      <c r="K7" s="251" t="s">
        <v>94</v>
      </c>
      <c r="L7" s="222" t="s">
        <v>94</v>
      </c>
      <c r="M7" s="35" t="s">
        <v>191</v>
      </c>
      <c r="N7" s="35" t="s">
        <v>207</v>
      </c>
      <c r="O7" s="35" t="s">
        <v>100</v>
      </c>
      <c r="P7" s="35" t="s">
        <v>42</v>
      </c>
      <c r="R7" s="214">
        <v>2153</v>
      </c>
      <c r="S7" s="128" t="s">
        <v>194</v>
      </c>
      <c r="T7" s="128" t="s">
        <v>209</v>
      </c>
      <c r="U7" s="128" t="s">
        <v>100</v>
      </c>
      <c r="V7" s="128" t="s">
        <v>46</v>
      </c>
      <c r="W7" s="130"/>
      <c r="X7" s="216">
        <v>0.57750000000000001</v>
      </c>
      <c r="Y7" s="282" t="s">
        <v>193</v>
      </c>
      <c r="Z7" s="214">
        <v>1954</v>
      </c>
      <c r="AA7" s="227">
        <v>2153</v>
      </c>
      <c r="AB7" s="70">
        <f>Z7/AA7</f>
        <v>0.90757083139804928</v>
      </c>
      <c r="AC7" s="69" t="s">
        <v>238</v>
      </c>
      <c r="AD7" s="213">
        <v>0.48230000000000001</v>
      </c>
      <c r="AE7" s="216">
        <v>0.57799999999999996</v>
      </c>
      <c r="AF7" s="130">
        <f>AD7/AE7</f>
        <v>0.83442906574394471</v>
      </c>
      <c r="AG7" s="128" t="s">
        <v>239</v>
      </c>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45" customFormat="1" ht="83.25" customHeight="1" thickBot="1" x14ac:dyDescent="0.3">
      <c r="A8" s="250"/>
      <c r="B8" s="250"/>
      <c r="C8" s="250"/>
      <c r="D8" s="250"/>
      <c r="E8" s="140" t="s">
        <v>92</v>
      </c>
      <c r="F8" s="245"/>
      <c r="G8" s="252"/>
      <c r="H8" s="245"/>
      <c r="I8" s="252"/>
      <c r="J8" s="245"/>
      <c r="K8" s="252"/>
      <c r="L8" s="215" t="s">
        <v>236</v>
      </c>
      <c r="M8" s="41" t="s">
        <v>192</v>
      </c>
      <c r="N8" s="41" t="s">
        <v>208</v>
      </c>
      <c r="O8" s="41" t="s">
        <v>100</v>
      </c>
      <c r="P8" s="41" t="s">
        <v>42</v>
      </c>
      <c r="Q8" s="41"/>
      <c r="R8" s="26">
        <v>942</v>
      </c>
      <c r="S8" s="37"/>
      <c r="T8" s="37"/>
      <c r="U8" s="37"/>
      <c r="V8" s="37"/>
      <c r="W8" s="37"/>
      <c r="X8" s="37"/>
      <c r="Y8" s="294"/>
      <c r="Z8" s="223">
        <v>857</v>
      </c>
      <c r="AA8" s="228">
        <v>942</v>
      </c>
      <c r="AB8" s="202">
        <f>Z8/AA8</f>
        <v>0.90976645435244163</v>
      </c>
      <c r="AC8" s="221" t="s">
        <v>237</v>
      </c>
      <c r="AD8" s="73"/>
      <c r="AE8" s="73"/>
      <c r="AF8" s="73"/>
      <c r="AG8" s="73"/>
    </row>
    <row r="9" spans="1:90" ht="48" thickBot="1" x14ac:dyDescent="0.3">
      <c r="AA9" s="109" t="s">
        <v>168</v>
      </c>
      <c r="AB9" s="61">
        <f>AVERAGE(AB7:AB8)</f>
        <v>0.90866864287524551</v>
      </c>
      <c r="AE9" s="109" t="s">
        <v>172</v>
      </c>
      <c r="AF9" s="61">
        <f>AF7</f>
        <v>0.83442906574394471</v>
      </c>
    </row>
  </sheetData>
  <mergeCells count="28">
    <mergeCell ref="Z5:AC5"/>
    <mergeCell ref="C1:Y3"/>
    <mergeCell ref="AE1:AF1"/>
    <mergeCell ref="AE2:AF2"/>
    <mergeCell ref="AE3:AF3"/>
    <mergeCell ref="A4:L4"/>
    <mergeCell ref="M4:R5"/>
    <mergeCell ref="S4:X5"/>
    <mergeCell ref="Y4:Y5"/>
    <mergeCell ref="Z4:AG4"/>
    <mergeCell ref="A5:C5"/>
    <mergeCell ref="AD5:AG5"/>
    <mergeCell ref="D5:E5"/>
    <mergeCell ref="F5:G5"/>
    <mergeCell ref="H5:J5"/>
    <mergeCell ref="K5:K6"/>
    <mergeCell ref="Y7:Y8"/>
    <mergeCell ref="A7:A8"/>
    <mergeCell ref="L5:L6"/>
    <mergeCell ref="K7:K8"/>
    <mergeCell ref="B7:B8"/>
    <mergeCell ref="C7:C8"/>
    <mergeCell ref="D7:D8"/>
    <mergeCell ref="F7:F8"/>
    <mergeCell ref="G7:G8"/>
    <mergeCell ref="H7:H8"/>
    <mergeCell ref="I7:I8"/>
    <mergeCell ref="J7:J8"/>
  </mergeCells>
  <pageMargins left="0.7" right="0.7" top="0.75" bottom="0.75" header="0.3" footer="0.3"/>
  <pageSetup paperSize="9" orientation="portrait" horizontalDpi="1200" verticalDpi="120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DC10"/>
  <sheetViews>
    <sheetView topLeftCell="P3" zoomScale="115" zoomScaleNormal="115" zoomScalePageLayoutView="115" workbookViewId="0">
      <selection activeCell="AC9" sqref="AC9"/>
    </sheetView>
  </sheetViews>
  <sheetFormatPr defaultColWidth="11.42578125" defaultRowHeight="22.5" customHeight="1" x14ac:dyDescent="0.25"/>
  <cols>
    <col min="1" max="1" width="22.42578125" style="8" customWidth="1"/>
    <col min="2" max="2" width="27.140625" style="8" customWidth="1"/>
    <col min="3" max="3" width="30.7109375" style="8" customWidth="1"/>
    <col min="4" max="4" width="27.140625" style="8" customWidth="1"/>
    <col min="5" max="5" width="25.7109375" style="8" customWidth="1"/>
    <col min="6" max="6" width="29.28515625" style="8" customWidth="1"/>
    <col min="7" max="7" width="21.140625" style="8" customWidth="1"/>
    <col min="8" max="8" width="18.7109375" style="8" customWidth="1"/>
    <col min="9" max="9" width="17.28515625" style="9" customWidth="1"/>
    <col min="10" max="10" width="16.85546875" style="8" customWidth="1"/>
    <col min="11" max="11" width="21.140625" style="8" customWidth="1"/>
    <col min="12" max="12" width="16.28515625" style="8" customWidth="1"/>
    <col min="13" max="13" width="53.42578125" style="8" customWidth="1"/>
    <col min="14" max="14" width="34.42578125" style="8" customWidth="1"/>
    <col min="15" max="15" width="18.28515625" style="8" customWidth="1"/>
    <col min="16" max="16" width="16.28515625" style="8" customWidth="1"/>
    <col min="17" max="17" width="17.42578125" style="8" customWidth="1"/>
    <col min="18" max="18" width="14.140625" style="10" customWidth="1"/>
    <col min="19" max="19" width="17.140625" style="8" customWidth="1"/>
    <col min="20" max="20" width="18" style="8" customWidth="1"/>
    <col min="21" max="21" width="14.42578125" style="8" bestFit="1" customWidth="1"/>
    <col min="22" max="22" width="19.85546875" style="8" customWidth="1"/>
    <col min="23" max="23" width="21" style="8" customWidth="1"/>
    <col min="24" max="24" width="20.28515625" style="8" customWidth="1"/>
    <col min="25" max="25" width="20.7109375" style="8" customWidth="1"/>
    <col min="26" max="26" width="11.42578125" style="8" customWidth="1"/>
    <col min="27" max="27" width="16.7109375" style="8" customWidth="1"/>
    <col min="28" max="28" width="50.140625" style="8" customWidth="1"/>
    <col min="29" max="29" width="48.42578125" style="8" customWidth="1"/>
    <col min="30" max="30" width="11.42578125" style="8" customWidth="1"/>
    <col min="31" max="31" width="20" style="8" customWidth="1"/>
    <col min="32" max="32" width="44.85546875" style="8" customWidth="1"/>
    <col min="33" max="33" width="43.42578125" style="8" customWidth="1"/>
    <col min="34" max="35" width="11.42578125" style="8" customWidth="1"/>
    <col min="36" max="36" width="87.140625" style="8" customWidth="1"/>
    <col min="37" max="39" width="11.42578125" style="8" customWidth="1"/>
    <col min="40" max="40" width="78.140625" style="8" customWidth="1"/>
    <col min="41" max="43" width="11.42578125" style="8"/>
    <col min="44" max="44" width="87.140625" style="8" customWidth="1"/>
    <col min="45" max="47" width="11.42578125" style="8"/>
    <col min="48" max="48" width="78.140625" style="8" customWidth="1"/>
    <col min="49" max="51" width="11.42578125" style="8"/>
    <col min="52" max="52" width="87.140625" style="8" customWidth="1"/>
    <col min="53" max="55" width="11.42578125" style="8"/>
    <col min="56" max="56" width="78.140625" style="8" customWidth="1"/>
    <col min="57" max="59" width="11.42578125" style="8"/>
    <col min="60" max="60" width="87.140625" style="8" customWidth="1"/>
    <col min="61" max="62" width="11.42578125" style="8"/>
    <col min="63" max="63" width="15.140625" style="8" bestFit="1" customWidth="1"/>
    <col min="64" max="64" width="78.140625" style="8" customWidth="1"/>
    <col min="65" max="66" width="11.42578125" style="8"/>
    <col min="67" max="67" width="14.28515625" style="8" customWidth="1"/>
    <col min="68" max="68" width="64.85546875" style="8" customWidth="1"/>
    <col min="69" max="70" width="11.42578125" style="8"/>
    <col min="71" max="71" width="15.140625" style="8" bestFit="1" customWidth="1"/>
    <col min="72" max="72" width="78.140625" style="8" customWidth="1"/>
    <col min="73" max="16384" width="11.42578125" style="8"/>
  </cols>
  <sheetData>
    <row r="1" spans="1:107" s="1" customFormat="1" ht="15.75" x14ac:dyDescent="0.25">
      <c r="C1" s="256" t="s">
        <v>72</v>
      </c>
      <c r="D1" s="256"/>
      <c r="E1" s="256"/>
      <c r="F1" s="256"/>
      <c r="G1" s="256"/>
      <c r="H1" s="256"/>
      <c r="I1" s="256"/>
      <c r="J1" s="256"/>
      <c r="K1" s="256"/>
      <c r="L1" s="256"/>
      <c r="M1" s="256"/>
      <c r="N1" s="256"/>
      <c r="O1" s="256"/>
      <c r="P1" s="256"/>
      <c r="Q1" s="256"/>
      <c r="R1" s="256"/>
      <c r="S1" s="256"/>
      <c r="T1" s="256"/>
      <c r="U1" s="256"/>
      <c r="V1" s="256"/>
      <c r="W1" s="256"/>
      <c r="X1" s="256"/>
      <c r="Y1" s="256"/>
      <c r="AE1" s="296" t="s">
        <v>0</v>
      </c>
      <c r="AF1" s="296"/>
      <c r="AG1" s="30">
        <v>43922</v>
      </c>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row>
    <row r="2" spans="1:107" s="1" customFormat="1" ht="21.75" customHeight="1" x14ac:dyDescent="0.25">
      <c r="C2" s="256"/>
      <c r="D2" s="256"/>
      <c r="E2" s="256"/>
      <c r="F2" s="256"/>
      <c r="G2" s="256"/>
      <c r="H2" s="256"/>
      <c r="I2" s="256"/>
      <c r="J2" s="256"/>
      <c r="K2" s="256"/>
      <c r="L2" s="256"/>
      <c r="M2" s="256"/>
      <c r="N2" s="256"/>
      <c r="O2" s="256"/>
      <c r="P2" s="256"/>
      <c r="Q2" s="256"/>
      <c r="R2" s="256"/>
      <c r="S2" s="256"/>
      <c r="T2" s="256"/>
      <c r="U2" s="256"/>
      <c r="V2" s="256"/>
      <c r="W2" s="256"/>
      <c r="X2" s="256"/>
      <c r="Y2" s="256"/>
      <c r="AE2" s="296" t="s">
        <v>1</v>
      </c>
      <c r="AF2" s="296"/>
      <c r="AG2" s="31">
        <v>1</v>
      </c>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row>
    <row r="3" spans="1:107" s="1" customFormat="1" ht="30" customHeight="1" x14ac:dyDescent="0.25">
      <c r="C3" s="256"/>
      <c r="D3" s="256"/>
      <c r="E3" s="256"/>
      <c r="F3" s="256"/>
      <c r="G3" s="256"/>
      <c r="H3" s="256"/>
      <c r="I3" s="256"/>
      <c r="J3" s="256"/>
      <c r="K3" s="256"/>
      <c r="L3" s="256"/>
      <c r="M3" s="256"/>
      <c r="N3" s="256"/>
      <c r="O3" s="256"/>
      <c r="P3" s="256"/>
      <c r="Q3" s="256"/>
      <c r="R3" s="256"/>
      <c r="S3" s="256"/>
      <c r="T3" s="256"/>
      <c r="U3" s="256"/>
      <c r="V3" s="256"/>
      <c r="W3" s="256"/>
      <c r="X3" s="256"/>
      <c r="Y3" s="256"/>
      <c r="AE3" s="296" t="s">
        <v>2</v>
      </c>
      <c r="AF3" s="296"/>
      <c r="AG3" s="31" t="s">
        <v>73</v>
      </c>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row>
    <row r="4" spans="1:107" s="11" customFormat="1" ht="15" x14ac:dyDescent="0.25">
      <c r="A4" s="257" t="s">
        <v>3</v>
      </c>
      <c r="B4" s="258"/>
      <c r="C4" s="258"/>
      <c r="D4" s="258"/>
      <c r="E4" s="258"/>
      <c r="F4" s="258"/>
      <c r="G4" s="258"/>
      <c r="H4" s="258"/>
      <c r="I4" s="258"/>
      <c r="J4" s="258"/>
      <c r="K4" s="258"/>
      <c r="L4" s="259"/>
      <c r="M4" s="260" t="s">
        <v>4</v>
      </c>
      <c r="N4" s="261"/>
      <c r="O4" s="261"/>
      <c r="P4" s="261"/>
      <c r="Q4" s="261"/>
      <c r="R4" s="262"/>
      <c r="S4" s="260" t="s">
        <v>5</v>
      </c>
      <c r="T4" s="261"/>
      <c r="U4" s="261"/>
      <c r="V4" s="261"/>
      <c r="W4" s="261"/>
      <c r="X4" s="262"/>
      <c r="Y4" s="266" t="s">
        <v>6</v>
      </c>
      <c r="Z4" s="263" t="s">
        <v>76</v>
      </c>
      <c r="AA4" s="264"/>
      <c r="AB4" s="264"/>
      <c r="AC4" s="264"/>
      <c r="AD4" s="264"/>
      <c r="AE4" s="264"/>
      <c r="AF4" s="264"/>
      <c r="AG4" s="265"/>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row>
    <row r="5" spans="1:107" s="11" customFormat="1" ht="36" customHeight="1" x14ac:dyDescent="0.25">
      <c r="A5" s="268" t="s">
        <v>7</v>
      </c>
      <c r="B5" s="269"/>
      <c r="C5" s="270"/>
      <c r="D5" s="268" t="s">
        <v>8</v>
      </c>
      <c r="E5" s="270"/>
      <c r="F5" s="268" t="s">
        <v>9</v>
      </c>
      <c r="G5" s="270"/>
      <c r="H5" s="268" t="s">
        <v>10</v>
      </c>
      <c r="I5" s="269"/>
      <c r="J5" s="270"/>
      <c r="K5" s="271" t="s">
        <v>11</v>
      </c>
      <c r="L5" s="271" t="s">
        <v>12</v>
      </c>
      <c r="M5" s="263"/>
      <c r="N5" s="264"/>
      <c r="O5" s="264"/>
      <c r="P5" s="264"/>
      <c r="Q5" s="264"/>
      <c r="R5" s="265"/>
      <c r="S5" s="263"/>
      <c r="T5" s="264"/>
      <c r="U5" s="264"/>
      <c r="V5" s="264"/>
      <c r="W5" s="264"/>
      <c r="X5" s="265"/>
      <c r="Y5" s="267"/>
      <c r="Z5" s="268" t="s">
        <v>13</v>
      </c>
      <c r="AA5" s="269"/>
      <c r="AB5" s="269"/>
      <c r="AC5" s="274"/>
      <c r="AD5" s="273" t="s">
        <v>14</v>
      </c>
      <c r="AE5" s="269"/>
      <c r="AF5" s="269"/>
      <c r="AG5" s="270"/>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row>
    <row r="6" spans="1:107" s="11" customFormat="1" ht="45" x14ac:dyDescent="0.25">
      <c r="A6" s="16" t="s">
        <v>15</v>
      </c>
      <c r="B6" s="16" t="s">
        <v>16</v>
      </c>
      <c r="C6" s="16" t="s">
        <v>17</v>
      </c>
      <c r="D6" s="16" t="s">
        <v>18</v>
      </c>
      <c r="E6" s="16" t="s">
        <v>74</v>
      </c>
      <c r="F6" s="16" t="s">
        <v>19</v>
      </c>
      <c r="G6" s="16" t="s">
        <v>20</v>
      </c>
      <c r="H6" s="16" t="s">
        <v>21</v>
      </c>
      <c r="I6" s="16" t="s">
        <v>22</v>
      </c>
      <c r="J6" s="16" t="s">
        <v>23</v>
      </c>
      <c r="K6" s="272"/>
      <c r="L6" s="272"/>
      <c r="M6" s="16" t="s">
        <v>4</v>
      </c>
      <c r="N6" s="16" t="s">
        <v>24</v>
      </c>
      <c r="O6" s="16" t="s">
        <v>75</v>
      </c>
      <c r="P6" s="16" t="s">
        <v>25</v>
      </c>
      <c r="Q6" s="16" t="s">
        <v>26</v>
      </c>
      <c r="R6" s="16" t="s">
        <v>27</v>
      </c>
      <c r="S6" s="47" t="s">
        <v>5</v>
      </c>
      <c r="T6" s="47" t="s">
        <v>28</v>
      </c>
      <c r="U6" s="47" t="s">
        <v>75</v>
      </c>
      <c r="V6" s="47" t="s">
        <v>25</v>
      </c>
      <c r="W6" s="47" t="s">
        <v>26</v>
      </c>
      <c r="X6" s="47" t="s">
        <v>29</v>
      </c>
      <c r="Y6" s="16" t="s">
        <v>30</v>
      </c>
      <c r="Z6" s="16" t="s">
        <v>77</v>
      </c>
      <c r="AA6" s="16" t="s">
        <v>31</v>
      </c>
      <c r="AB6" s="16" t="s">
        <v>32</v>
      </c>
      <c r="AC6" s="16" t="s">
        <v>33</v>
      </c>
      <c r="AD6" s="16" t="s">
        <v>78</v>
      </c>
      <c r="AE6" s="16" t="s">
        <v>31</v>
      </c>
      <c r="AF6" s="16" t="s">
        <v>32</v>
      </c>
      <c r="AG6" s="16" t="s">
        <v>33</v>
      </c>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row>
    <row r="7" spans="1:107" s="34" customFormat="1" ht="254.25" customHeight="1" x14ac:dyDescent="0.25">
      <c r="A7" s="249" t="s">
        <v>34</v>
      </c>
      <c r="B7" s="249" t="s">
        <v>35</v>
      </c>
      <c r="C7" s="249" t="s">
        <v>36</v>
      </c>
      <c r="D7" s="53" t="s">
        <v>47</v>
      </c>
      <c r="E7" s="53" t="s">
        <v>81</v>
      </c>
      <c r="F7" s="319" t="s">
        <v>38</v>
      </c>
      <c r="G7" s="53" t="s">
        <v>84</v>
      </c>
      <c r="H7" s="319" t="s">
        <v>63</v>
      </c>
      <c r="I7" s="249" t="s">
        <v>51</v>
      </c>
      <c r="J7" s="319" t="s">
        <v>115</v>
      </c>
      <c r="K7" s="249" t="s">
        <v>56</v>
      </c>
      <c r="L7" s="319" t="s">
        <v>57</v>
      </c>
      <c r="M7" s="103" t="s">
        <v>102</v>
      </c>
      <c r="N7" s="103" t="s">
        <v>126</v>
      </c>
      <c r="O7" s="103" t="s">
        <v>101</v>
      </c>
      <c r="P7" s="103" t="s">
        <v>42</v>
      </c>
      <c r="Q7" s="103">
        <v>0</v>
      </c>
      <c r="R7" s="78"/>
      <c r="S7" s="126"/>
      <c r="T7" s="126"/>
      <c r="U7" s="126"/>
      <c r="V7" s="126"/>
      <c r="W7" s="126"/>
      <c r="X7" s="126"/>
      <c r="Y7" s="316" t="s">
        <v>123</v>
      </c>
      <c r="Z7" s="174">
        <v>0.625</v>
      </c>
      <c r="AA7" s="192">
        <v>0.75</v>
      </c>
      <c r="AB7" s="192">
        <f>Z7/AA7</f>
        <v>0.83333333333333337</v>
      </c>
      <c r="AC7" s="191" t="s">
        <v>221</v>
      </c>
      <c r="AD7" s="54"/>
      <c r="AE7" s="54"/>
      <c r="AF7" s="54"/>
      <c r="AG7" s="54"/>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v>0.33</v>
      </c>
      <c r="BN7" s="8">
        <v>1</v>
      </c>
      <c r="BO7" s="8">
        <v>0.33</v>
      </c>
      <c r="BP7" s="8" t="s">
        <v>71</v>
      </c>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row>
    <row r="8" spans="1:107" ht="107.25" customHeight="1" x14ac:dyDescent="0.25">
      <c r="A8" s="250"/>
      <c r="B8" s="250"/>
      <c r="C8" s="250"/>
      <c r="D8" s="144" t="s">
        <v>89</v>
      </c>
      <c r="E8" s="144" t="s">
        <v>79</v>
      </c>
      <c r="F8" s="299"/>
      <c r="G8" s="144" t="s">
        <v>111</v>
      </c>
      <c r="H8" s="299"/>
      <c r="I8" s="250"/>
      <c r="J8" s="299"/>
      <c r="K8" s="250"/>
      <c r="L8" s="299"/>
      <c r="M8" s="34" t="s">
        <v>103</v>
      </c>
      <c r="N8" s="34" t="s">
        <v>104</v>
      </c>
      <c r="O8" s="34" t="s">
        <v>87</v>
      </c>
      <c r="P8" s="34" t="s">
        <v>42</v>
      </c>
      <c r="Q8" s="34">
        <v>0</v>
      </c>
      <c r="R8" s="175">
        <v>15</v>
      </c>
      <c r="S8" s="126"/>
      <c r="T8" s="126"/>
      <c r="U8" s="126"/>
      <c r="V8" s="126"/>
      <c r="W8" s="126"/>
      <c r="X8" s="126"/>
      <c r="Y8" s="317"/>
      <c r="Z8" s="193">
        <v>15</v>
      </c>
      <c r="AA8" s="193">
        <v>15</v>
      </c>
      <c r="AB8" s="176">
        <v>1</v>
      </c>
      <c r="AC8" s="193" t="s">
        <v>222</v>
      </c>
      <c r="AD8" s="54"/>
      <c r="AE8" s="54"/>
      <c r="AF8" s="54"/>
      <c r="AG8" s="54"/>
      <c r="AO8" s="8" t="s">
        <v>54</v>
      </c>
      <c r="AQ8" s="8">
        <v>0.24</v>
      </c>
      <c r="AS8" s="8" t="s">
        <v>55</v>
      </c>
      <c r="AU8" s="8">
        <v>0.13800000000000001</v>
      </c>
      <c r="BM8" s="8" t="s">
        <v>54</v>
      </c>
      <c r="BO8" s="8">
        <v>0.53700000000000003</v>
      </c>
      <c r="BQ8" s="8" t="s">
        <v>55</v>
      </c>
      <c r="BS8" s="8">
        <v>0.38100000000000001</v>
      </c>
    </row>
    <row r="9" spans="1:107" ht="174.75" customHeight="1" thickBot="1" x14ac:dyDescent="0.3">
      <c r="A9" s="250"/>
      <c r="B9" s="250"/>
      <c r="C9" s="250"/>
      <c r="D9" s="53" t="s">
        <v>59</v>
      </c>
      <c r="E9" s="53" t="s">
        <v>108</v>
      </c>
      <c r="F9" s="320"/>
      <c r="G9" s="53" t="s">
        <v>114</v>
      </c>
      <c r="H9" s="320"/>
      <c r="I9" s="321"/>
      <c r="J9" s="320"/>
      <c r="K9" s="321"/>
      <c r="L9" s="320"/>
      <c r="M9" s="50" t="s">
        <v>121</v>
      </c>
      <c r="N9" s="48" t="s">
        <v>122</v>
      </c>
      <c r="O9" s="48" t="s">
        <v>101</v>
      </c>
      <c r="P9" s="48" t="s">
        <v>42</v>
      </c>
      <c r="Q9" s="48">
        <v>0</v>
      </c>
      <c r="R9" s="125">
        <v>331</v>
      </c>
      <c r="S9" s="127"/>
      <c r="T9" s="127"/>
      <c r="U9" s="127"/>
      <c r="V9" s="127"/>
      <c r="W9" s="127"/>
      <c r="X9" s="127"/>
      <c r="Y9" s="318"/>
      <c r="Z9" s="173">
        <v>158</v>
      </c>
      <c r="AA9" s="173">
        <v>331</v>
      </c>
      <c r="AB9" s="192">
        <f>Z9/AA9</f>
        <v>0.4773413897280967</v>
      </c>
      <c r="AC9" s="191" t="s">
        <v>223</v>
      </c>
      <c r="AD9" s="55"/>
      <c r="AE9" s="55"/>
      <c r="AF9" s="55"/>
      <c r="AG9" s="55"/>
    </row>
    <row r="10" spans="1:107" ht="45" customHeight="1" thickBot="1" x14ac:dyDescent="0.3">
      <c r="AA10" s="62" t="s">
        <v>124</v>
      </c>
      <c r="AB10" s="61">
        <f>AVERAGE(AB7:AB9)</f>
        <v>0.77022490768714336</v>
      </c>
    </row>
  </sheetData>
  <mergeCells count="27">
    <mergeCell ref="Y7:Y9"/>
    <mergeCell ref="Z5:AC5"/>
    <mergeCell ref="AD5:AG5"/>
    <mergeCell ref="A5:C5"/>
    <mergeCell ref="K5:K6"/>
    <mergeCell ref="F7:F9"/>
    <mergeCell ref="C7:C9"/>
    <mergeCell ref="A7:A9"/>
    <mergeCell ref="B7:B9"/>
    <mergeCell ref="H7:H9"/>
    <mergeCell ref="J7:J9"/>
    <mergeCell ref="L7:L9"/>
    <mergeCell ref="K7:K9"/>
    <mergeCell ref="I7:I9"/>
    <mergeCell ref="C1:Y3"/>
    <mergeCell ref="AE1:AF1"/>
    <mergeCell ref="AE2:AF2"/>
    <mergeCell ref="AE3:AF3"/>
    <mergeCell ref="A4:L4"/>
    <mergeCell ref="M4:R5"/>
    <mergeCell ref="S4:X5"/>
    <mergeCell ref="Y4:Y5"/>
    <mergeCell ref="Z4:AG4"/>
    <mergeCell ref="D5:E5"/>
    <mergeCell ref="F5:G5"/>
    <mergeCell ref="H5:J5"/>
    <mergeCell ref="L5:L6"/>
  </mergeCells>
  <pageMargins left="0.7" right="0.7" top="0.75" bottom="0.75" header="0.3" footer="0.3"/>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135C7C19915A4C8848D5DE80B872C3" ma:contentTypeVersion="12" ma:contentTypeDescription="Create a new document." ma:contentTypeScope="" ma:versionID="266f3b188412e931dcbbfac218715a75">
  <xsd:schema xmlns:xsd="http://www.w3.org/2001/XMLSchema" xmlns:xs="http://www.w3.org/2001/XMLSchema" xmlns:p="http://schemas.microsoft.com/office/2006/metadata/properties" xmlns:ns3="be53e371-c8ab-4a62-a8b6-3f4f26af218a" xmlns:ns4="efa47176-4b12-451e-8a3d-c654776a53ab" targetNamespace="http://schemas.microsoft.com/office/2006/metadata/properties" ma:root="true" ma:fieldsID="8864cfd5a18ebeca13fbdae2e395e901" ns3:_="" ns4:_="">
    <xsd:import namespace="be53e371-c8ab-4a62-a8b6-3f4f26af218a"/>
    <xsd:import namespace="efa47176-4b12-451e-8a3d-c654776a53a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3e371-c8ab-4a62-a8b6-3f4f26af21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a47176-4b12-451e-8a3d-c654776a53a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B1DF7-FDE8-4B45-B5C7-7F3FD015FC6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9938473-2A4F-4696-AF86-E014AEFC1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3e371-c8ab-4a62-a8b6-3f4f26af218a"/>
    <ds:schemaRef ds:uri="efa47176-4b12-451e-8a3d-c654776a53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EA7F9F-CA20-4CF2-AC21-A949450DA2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Consolidado</vt:lpstr>
      <vt:lpstr>Metas</vt:lpstr>
      <vt:lpstr>OTI</vt:lpstr>
      <vt:lpstr>OAP</vt:lpstr>
      <vt:lpstr>SMPCA</vt:lpstr>
      <vt:lpstr>OAJ</vt:lpstr>
      <vt:lpstr>Sub.Evaluación LA</vt:lpstr>
      <vt:lpstr>Sub.Seguimiento LA</vt:lpstr>
      <vt:lpstr>SIPTA</vt:lpstr>
      <vt:lpstr>SAF</vt:lpstr>
      <vt:lpstr>Control Interno</vt:lpstr>
      <vt:lpstr>Comunicaciones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Edith Jazmin Torres Rodríguez</dc:creator>
  <cp:lastModifiedBy>Juliana Barrientos López</cp:lastModifiedBy>
  <dcterms:created xsi:type="dcterms:W3CDTF">2020-04-23T16:18:23Z</dcterms:created>
  <dcterms:modified xsi:type="dcterms:W3CDTF">2021-11-24T12:53:08Z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0x01010096135C7C19915A4C8848D5DE80B872C3</vt:lpwstr>
  </property>
</Properties>
</file>