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i\Downloads\"/>
    </mc:Choice>
  </mc:AlternateContent>
  <xr:revisionPtr revIDLastSave="0" documentId="8_{1D22BAE1-EEEE-442F-A817-B4DA32428230}" xr6:coauthVersionLast="47" xr6:coauthVersionMax="47" xr10:uidLastSave="{00000000-0000-0000-0000-000000000000}"/>
  <bookViews>
    <workbookView xWindow="-120" yWindow="-120" windowWidth="20730" windowHeight="11040" xr2:uid="{49489887-9EE8-4AC5-8CA3-2CE41A2B6B04}"/>
  </bookViews>
  <sheets>
    <sheet name="13. Participación Ciudadan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3" i="1" l="1"/>
  <c r="AC23" i="1"/>
  <c r="X23" i="1"/>
  <c r="W23" i="1"/>
  <c r="Q23" i="1"/>
  <c r="C23" i="1"/>
  <c r="AJ22" i="1"/>
  <c r="AD22" i="1"/>
  <c r="X22" i="1"/>
  <c r="R22" i="1"/>
  <c r="AJ21" i="1"/>
  <c r="AH21" i="1"/>
  <c r="AD21" i="1"/>
  <c r="AB21" i="1"/>
  <c r="X21" i="1"/>
  <c r="V21" i="1"/>
  <c r="R21" i="1"/>
  <c r="P21" i="1"/>
  <c r="AJ20" i="1"/>
  <c r="AH20" i="1"/>
  <c r="AD20" i="1"/>
  <c r="AB20" i="1"/>
  <c r="X20" i="1"/>
  <c r="V20" i="1"/>
  <c r="R20" i="1"/>
  <c r="P20" i="1"/>
  <c r="AJ19" i="1"/>
  <c r="AH19" i="1"/>
  <c r="AD19" i="1"/>
  <c r="AB19" i="1"/>
  <c r="X19" i="1"/>
  <c r="V19" i="1"/>
  <c r="R19" i="1"/>
  <c r="P19" i="1"/>
  <c r="AJ18" i="1"/>
  <c r="AD18" i="1"/>
  <c r="X18" i="1"/>
  <c r="R18" i="1"/>
  <c r="AJ17" i="1"/>
  <c r="AD17" i="1"/>
  <c r="X17" i="1"/>
  <c r="R17" i="1"/>
  <c r="AJ16" i="1"/>
  <c r="AH16" i="1"/>
  <c r="AD16" i="1"/>
  <c r="AB16" i="1"/>
  <c r="X16" i="1"/>
  <c r="V16" i="1"/>
  <c r="R16" i="1"/>
  <c r="P16" i="1"/>
  <c r="AJ15" i="1"/>
  <c r="AJ23" i="1" s="1"/>
  <c r="AH15" i="1"/>
  <c r="AH23" i="1" s="1"/>
  <c r="AD15" i="1"/>
  <c r="AD23" i="1" s="1"/>
  <c r="AB15" i="1"/>
  <c r="AB23" i="1" s="1"/>
  <c r="X15" i="1"/>
  <c r="V15" i="1"/>
  <c r="V23" i="1" s="1"/>
  <c r="R15" i="1"/>
  <c r="R23" i="1" s="1"/>
  <c r="P15" i="1"/>
  <c r="P23" i="1" s="1"/>
</calcChain>
</file>

<file path=xl/sharedStrings.xml><?xml version="1.0" encoding="utf-8"?>
<sst xmlns="http://schemas.openxmlformats.org/spreadsheetml/2006/main" count="99" uniqueCount="74">
  <si>
    <t xml:space="preserve">PLAN DE ACCIÓN POLÍTICA MIPG </t>
  </si>
  <si>
    <t>Fecha:</t>
  </si>
  <si>
    <t>7/11/2024</t>
  </si>
  <si>
    <t>Versión:</t>
  </si>
  <si>
    <t>Código:</t>
  </si>
  <si>
    <t>DPI-FO-49</t>
  </si>
  <si>
    <t>PLAN INSTITUCIONAL DE GESTIÓN Y DESEMPEÑO</t>
  </si>
  <si>
    <t>POLITICA DE GESTIÓN- MIPG:</t>
  </si>
  <si>
    <t>Participación Ciudadana en la Gestión Pública</t>
  </si>
  <si>
    <t>OBJETIVO DE LA POLÍTICA:</t>
  </si>
  <si>
    <t>Contribuir con una mayor incidencia de la ciudadanía y los grupos de valor en la gestión de la entidad</t>
  </si>
  <si>
    <t>JUSTIFICACIÓN:</t>
  </si>
  <si>
    <t>La ANLA se propone adelantar durante el 2026 acciones dirigidas a promover la participación ciudadana, facilitar el acceso a la información pública ambiental,  la atención de la conflictividad socioecológica con acciones dirigidas a generar las condiciones institucionales idóneas para la participación efectiva e incluyente y promover el fortalecimiento y desarrollo de esta participación, con base en los derechos de acceso a la información</t>
  </si>
  <si>
    <t>LÍDER DE LA POLÍTICA:</t>
  </si>
  <si>
    <t xml:space="preserve">Subdirección de Mecanismos de Participación Ciudadana  - Grupo Relación Estado Ciudadanías </t>
  </si>
  <si>
    <t xml:space="preserve">VERSIÓN (Espacio exclusivo de la  OAP): </t>
  </si>
  <si>
    <r>
      <t xml:space="preserve">V1: </t>
    </r>
    <r>
      <rPr>
        <sz val="10"/>
        <color theme="1"/>
        <rFont val="Century Gothic"/>
        <family val="2"/>
      </rPr>
      <t xml:space="preserve">Aprobado en el Comité Institucional de Gestión y Desempeño del 15 de diciembre de 2025
</t>
    </r>
    <r>
      <rPr>
        <b/>
        <sz val="10"/>
        <color theme="1"/>
        <rFont val="Century Gothic"/>
        <family val="2"/>
      </rPr>
      <t xml:space="preserve">V2: </t>
    </r>
    <r>
      <rPr>
        <sz val="10"/>
        <color theme="1"/>
        <rFont val="Century Gothic"/>
        <family val="2"/>
      </rPr>
      <t>Se aprueba en el Comité Institucional de Gestión y Desempeño del 21 de enero de 2026, la solicitud del alcance de la acción 4. de Elaborar</t>
    </r>
    <r>
      <rPr>
        <sz val="10"/>
        <color rgb="FFFF0000"/>
        <rFont val="Century Gothic"/>
        <family val="2"/>
      </rPr>
      <t xml:space="preserve"> los contenidos de promoción</t>
    </r>
    <r>
      <rPr>
        <sz val="10"/>
        <color theme="1"/>
        <rFont val="Century Gothic"/>
        <family val="2"/>
      </rPr>
      <t xml:space="preserve"> de la participación ciudadana para la </t>
    </r>
    <r>
      <rPr>
        <sz val="10"/>
        <color rgb="FFFF0000"/>
        <rFont val="Century Gothic"/>
        <family val="2"/>
      </rPr>
      <t>Estrategia de Comunicaciones</t>
    </r>
    <r>
      <rPr>
        <sz val="10"/>
        <color theme="1"/>
        <rFont val="Century Gothic"/>
        <family val="2"/>
      </rPr>
      <t xml:space="preserve"> de la Entidad por  Elaborar los contenidos </t>
    </r>
    <r>
      <rPr>
        <sz val="10"/>
        <color rgb="FF00B050"/>
        <rFont val="Century Gothic"/>
        <family val="2"/>
      </rPr>
      <t xml:space="preserve">de las piezas comunicativas </t>
    </r>
    <r>
      <rPr>
        <sz val="10"/>
        <color theme="1"/>
        <rFont val="Century Gothic"/>
        <family val="2"/>
      </rPr>
      <t xml:space="preserve">sobre la promoción de la participación ciudadana para </t>
    </r>
    <r>
      <rPr>
        <sz val="10"/>
        <color rgb="FF00B050"/>
        <rFont val="Century Gothic"/>
        <family val="2"/>
      </rPr>
      <t xml:space="preserve">las acciones de  comunicación de la Entidad </t>
    </r>
  </si>
  <si>
    <t xml:space="preserve">DIMENSIÓN No.: </t>
  </si>
  <si>
    <t xml:space="preserve">Dimensión No.3: Gestión con valores para resultados </t>
  </si>
  <si>
    <t xml:space="preserve">SEGUIMIENTO A MARZO 31 DE 2026 -  I </t>
  </si>
  <si>
    <t>SEGUIMIENTO A JUNIO 30  DE 2026 - II</t>
  </si>
  <si>
    <t>SEGUIMIENTO A SEPTIEMBRE 30  DE 2026 -III</t>
  </si>
  <si>
    <t xml:space="preserve">SEGUIMIENTO A DICIEMBRE 31  DE 2026 - IV </t>
  </si>
  <si>
    <t>ITEM</t>
  </si>
  <si>
    <t>PESO DE LA  ACCIÓN</t>
  </si>
  <si>
    <t>ACCIÓN</t>
  </si>
  <si>
    <t>PESO POR ACTIVIDAD</t>
  </si>
  <si>
    <t xml:space="preserve">ACTIVIDADES </t>
  </si>
  <si>
    <t xml:space="preserve">META </t>
  </si>
  <si>
    <t>PRODUCTO ESPERADO</t>
  </si>
  <si>
    <t>FECHA DE INICIO
(DD-MM-AAAA)</t>
  </si>
  <si>
    <t>FECHA DE FINALIZACIÓN 
(DD-MM-AAAA)</t>
  </si>
  <si>
    <t>DEPENDENCIA  
LIDER</t>
  </si>
  <si>
    <t>DEPENDENCIA (S) 
 APOYO</t>
  </si>
  <si>
    <t>EVIDENCIA</t>
  </si>
  <si>
    <t>ANÁLISIS CUALITATIVO 
(AUTOEVALUACIÓN)</t>
  </si>
  <si>
    <t>VALIDACIÓN OAP
(Espacio exclusivo de la OAP)</t>
  </si>
  <si>
    <t>% Avance real acumulado de la acción</t>
  </si>
  <si>
    <t>% Avance real acumulado de la actividad</t>
  </si>
  <si>
    <t>% Avance esperado de la actividad 
(Espacio exclusivo de la  OAP)</t>
  </si>
  <si>
    <t>Formular e implementar el plan de trabajo  2026 de la Estrategia Pedagógica Institucional  para fortalecer las condiciones y recursos pedagógicos que faciliten la promoción de la participación y el acceso a la información pública ambiental de la Entidad.</t>
  </si>
  <si>
    <r>
      <rPr>
        <b/>
        <sz val="10"/>
        <color rgb="FF000000"/>
        <rFont val="Century Gothic"/>
        <family val="2"/>
      </rPr>
      <t>1.1</t>
    </r>
    <r>
      <rPr>
        <sz val="10"/>
        <color rgb="FF000000"/>
        <rFont val="Century Gothic"/>
        <family val="2"/>
      </rPr>
      <t>.Formular e implementar el plan de trabajo 2026 de la Estrategia Pedagógica Institucional para promover una cultura  promotora de la participación.</t>
    </r>
  </si>
  <si>
    <t>Plan de trabajo de la Estrategia Institucional Pedagógica implementado y evidencias de seguimiento</t>
  </si>
  <si>
    <t>SMPCA - Grupo de Participación Ambiental</t>
  </si>
  <si>
    <t xml:space="preserve">Todas las dependencias </t>
  </si>
  <si>
    <t>Generar espacios y/o canales de encuentro o contacto con grupos de valor para divulgar y promover la Participación</t>
  </si>
  <si>
    <r>
      <rPr>
        <b/>
        <sz val="10"/>
        <color rgb="FF000000"/>
        <rFont val="Century Gothic"/>
        <family val="2"/>
      </rPr>
      <t>2.1.</t>
    </r>
    <r>
      <rPr>
        <sz val="10"/>
        <color rgb="FF000000"/>
        <rFont val="Century Gothic"/>
        <family val="2"/>
      </rPr>
      <t xml:space="preserve"> Realizar encuentros con los delegados de las dependencias con el fin de  sensibilizar e identificar los espacios de participación para la planeación de la participación.</t>
    </r>
  </si>
  <si>
    <t xml:space="preserve">Acta(s) y  listado(s) de asistencia </t>
  </si>
  <si>
    <t>SMPCA - Grupo de Participación Ambiental y  Grupo de Relación Estado Ciudadanías</t>
  </si>
  <si>
    <t>Todas las dependencias</t>
  </si>
  <si>
    <r>
      <rPr>
        <b/>
        <sz val="10"/>
        <color theme="1"/>
        <rFont val="Century Gothic"/>
        <family val="2"/>
      </rPr>
      <t>2.2.</t>
    </r>
    <r>
      <rPr>
        <sz val="10"/>
        <color theme="1"/>
        <rFont val="Century Gothic"/>
        <family val="2"/>
      </rPr>
      <t xml:space="preserve"> Realizar las consultas públicas a grupos de valor de los planes y documentos establecidos para conocimiento, comentarios y divulgar sus resultados a través de la página web.</t>
    </r>
  </si>
  <si>
    <t>Soportes de las consultas públicas a grupos de valor realizadas y con resultados divulgados a través de la página web publicadas</t>
  </si>
  <si>
    <t>Dependencia que lleve a cabo la consulta pública</t>
  </si>
  <si>
    <t>Grupo de Relación Estado Ciudadanías
Grupo de Comunicaciones</t>
  </si>
  <si>
    <r>
      <rPr>
        <b/>
        <sz val="10"/>
        <color rgb="FF000000"/>
        <rFont val="Century Gothic"/>
        <family val="2"/>
      </rPr>
      <t>2.3.</t>
    </r>
    <r>
      <rPr>
        <sz val="10"/>
        <color rgb="FF000000"/>
        <rFont val="Century Gothic"/>
        <family val="2"/>
      </rPr>
      <t xml:space="preserve"> Realizar y promover encuentros con los grupos de valor para la promoción de la participación y el que hacer institucional y/o la divulgación de acciones que contribuyen a la construcción de paz.</t>
    </r>
  </si>
  <si>
    <t>Informe de los encuentros con los grupos de valor definidos</t>
  </si>
  <si>
    <t xml:space="preserve">Subdirección de Evaluación de Licencias Ambientales - SELA  
Subdirección de Seguimiento de Licencias Ambientales - SSLA
Subdirección de Instrumentos, Permisos y Trámites Ambientales SIPTA 
Oficina Asesora Jurídica </t>
  </si>
  <si>
    <t>Elaborar documentos para la promoción y fortalecimiento de la participación.</t>
  </si>
  <si>
    <r>
      <rPr>
        <b/>
        <sz val="10"/>
        <rFont val="Century Gothic"/>
        <family val="2"/>
      </rPr>
      <t xml:space="preserve">3.1.  </t>
    </r>
    <r>
      <rPr>
        <sz val="10"/>
        <rFont val="Century Gothic"/>
        <family val="2"/>
      </rPr>
      <t>Sistematizar y divulgar experiencias frente a las acciones adelantadas para fortalecer y promover mecanismos de participación.</t>
    </r>
  </si>
  <si>
    <t>Documento de sistematización y divulgación</t>
  </si>
  <si>
    <t>Grupo de Comunicaciones</t>
  </si>
  <si>
    <t>Elaborar los contenidos de las piezas comunicativas sobre la promoción de la participación ciudadana para las acciones de  comunicación de la Entidad</t>
  </si>
  <si>
    <r>
      <rPr>
        <b/>
        <sz val="10"/>
        <rFont val="Century Gothic"/>
        <family val="2"/>
      </rPr>
      <t>4.1.</t>
    </r>
    <r>
      <rPr>
        <sz val="10"/>
        <rFont val="Century Gothic"/>
        <family val="2"/>
      </rPr>
      <t xml:space="preserve"> Divulgar la información sobre la promoción de la participación ciudadana a través de diferentes  canales.</t>
    </r>
  </si>
  <si>
    <t>Informe trimestral de la divulgación de los contenidos realizados.</t>
  </si>
  <si>
    <t>SMPCA - Grupo de Participación Ambiental y
Grupo de Relación Estado Ciudadanías</t>
  </si>
  <si>
    <t>Grupo Comunicaciones</t>
  </si>
  <si>
    <t>Gestionar la promoción de la participación ciudadana ambiental.</t>
  </si>
  <si>
    <r>
      <rPr>
        <b/>
        <sz val="10"/>
        <rFont val="Century Gothic"/>
        <family val="2"/>
      </rPr>
      <t>5.1</t>
    </r>
    <r>
      <rPr>
        <sz val="10"/>
        <rFont val="Century Gothic"/>
        <family val="2"/>
      </rPr>
      <t xml:space="preserve"> Realizar balance de las actividades ejecutadas en los mecanismos de participación ciudadana ambiental.</t>
    </r>
  </si>
  <si>
    <t xml:space="preserve">Informe de actividades ejecutadas en los mecanismos de participación ciudadana ambiental </t>
  </si>
  <si>
    <t xml:space="preserve">SMPCA - Grupo de Participación Ambiental </t>
  </si>
  <si>
    <t xml:space="preserve">Subdirección de Evaluación de Licencias Ambientales - SELA  
Subdirección de Seguimiento de Licencias Ambientales - SSLA
Subdirección de Instrumentos, Permisos y Trámites Ambientales SIPTA </t>
  </si>
  <si>
    <r>
      <rPr>
        <b/>
        <sz val="10"/>
        <rFont val="Century Gothic"/>
        <family val="2"/>
      </rPr>
      <t>5.2</t>
    </r>
    <r>
      <rPr>
        <sz val="10"/>
        <rFont val="Century Gothic"/>
        <family val="2"/>
      </rPr>
      <t xml:space="preserve"> Divulgar los balances de las actividades ejecutadas en los mecanismos de participación ciudadana ambiental.</t>
    </r>
  </si>
  <si>
    <r>
      <t xml:space="preserve">Balances de las actividades ejecutadas en los mecanismos de participación ciudadana ambiental </t>
    </r>
    <r>
      <rPr>
        <sz val="10"/>
        <rFont val="Century Gothic"/>
        <family val="2"/>
      </rPr>
      <t xml:space="preserve">divulgados </t>
    </r>
  </si>
  <si>
    <t>TOTAL PARA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</si>
</sst>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dd\-mmm\-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0"/>
      <name val="Century Gothic"/>
      <family val="2"/>
    </font>
    <font>
      <sz val="10"/>
      <color theme="1"/>
      <name val="Arial"/>
      <family val="2"/>
    </font>
    <font>
      <b/>
      <sz val="10"/>
      <color theme="1"/>
      <name val="Century Gothic"/>
      <family val="2"/>
    </font>
    <font>
      <sz val="10"/>
      <color rgb="FFFF0000"/>
      <name val="Century Gothic"/>
      <family val="2"/>
    </font>
    <font>
      <sz val="10"/>
      <color rgb="FF00B050"/>
      <name val="Century Gothic"/>
      <family val="2"/>
    </font>
    <font>
      <b/>
      <sz val="10"/>
      <color rgb="FF000000"/>
      <name val="Century Gothic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sz val="11"/>
      <color rgb="FF000000"/>
      <name val="Century Gothic"/>
      <family val="2"/>
    </font>
    <font>
      <b/>
      <sz val="10"/>
      <name val="Century Gothic"/>
      <family val="2"/>
    </font>
    <font>
      <sz val="11"/>
      <color theme="1"/>
      <name val="Century Gothic"/>
      <family val="2"/>
    </font>
    <font>
      <b/>
      <sz val="12"/>
      <color theme="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7" fillId="2" borderId="18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7" fillId="2" borderId="22" xfId="0" applyFont="1" applyFill="1" applyBorder="1" applyAlignment="1" applyProtection="1">
      <alignment horizontal="left" vertical="center" wrapText="1"/>
      <protection locked="0"/>
    </xf>
    <xf numFmtId="0" fontId="7" fillId="2" borderId="23" xfId="0" applyFont="1" applyFill="1" applyBorder="1" applyAlignment="1" applyProtection="1">
      <alignment horizontal="left" vertical="center" wrapText="1"/>
      <protection locked="0"/>
    </xf>
    <xf numFmtId="0" fontId="7" fillId="2" borderId="24" xfId="0" applyFont="1" applyFill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7" fillId="3" borderId="18" xfId="0" applyFont="1" applyFill="1" applyBorder="1" applyAlignment="1" applyProtection="1">
      <alignment horizontal="left" vertical="center" wrapText="1"/>
      <protection locked="0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7" fillId="3" borderId="26" xfId="0" applyFont="1" applyFill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 wrapText="1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2" fillId="0" borderId="28" xfId="0" applyFont="1" applyBorder="1" applyAlignment="1" applyProtection="1">
      <alignment horizontal="left" vertical="center" wrapText="1"/>
      <protection locked="0"/>
    </xf>
    <xf numFmtId="0" fontId="2" fillId="0" borderId="29" xfId="0" applyFont="1" applyBorder="1" applyAlignment="1" applyProtection="1">
      <alignment horizontal="left" vertical="center" wrapText="1"/>
      <protection locked="0"/>
    </xf>
    <xf numFmtId="14" fontId="12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12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14" fontId="12" fillId="4" borderId="3" xfId="0" applyNumberFormat="1" applyFont="1" applyFill="1" applyBorder="1" applyAlignment="1" applyProtection="1">
      <alignment horizontal="center" vertical="center" wrapText="1" readingOrder="1"/>
      <protection locked="0"/>
    </xf>
    <xf numFmtId="164" fontId="12" fillId="5" borderId="30" xfId="0" applyNumberFormat="1" applyFont="1" applyFill="1" applyBorder="1" applyAlignment="1">
      <alignment horizontal="center" vertical="center" wrapText="1" readingOrder="1"/>
    </xf>
    <xf numFmtId="164" fontId="12" fillId="5" borderId="31" xfId="0" applyNumberFormat="1" applyFont="1" applyFill="1" applyBorder="1" applyAlignment="1">
      <alignment horizontal="center" vertical="center" wrapText="1" readingOrder="1"/>
    </xf>
    <xf numFmtId="0" fontId="8" fillId="0" borderId="0" xfId="0" applyFont="1" applyProtection="1">
      <protection locked="0"/>
    </xf>
    <xf numFmtId="0" fontId="7" fillId="6" borderId="30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 applyProtection="1">
      <alignment horizontal="center" vertical="center" wrapText="1" readingOrder="1"/>
      <protection locked="0"/>
    </xf>
    <xf numFmtId="0" fontId="12" fillId="4" borderId="33" xfId="0" applyFont="1" applyFill="1" applyBorder="1" applyAlignment="1" applyProtection="1">
      <alignment horizontal="center" vertical="center" wrapText="1" readingOrder="1"/>
      <protection locked="0"/>
    </xf>
    <xf numFmtId="0" fontId="7" fillId="3" borderId="33" xfId="0" applyFont="1" applyFill="1" applyBorder="1" applyAlignment="1" applyProtection="1">
      <alignment horizontal="center" vertical="center" wrapText="1" readingOrder="1"/>
      <protection locked="0"/>
    </xf>
    <xf numFmtId="9" fontId="13" fillId="4" borderId="33" xfId="1" applyFont="1" applyFill="1" applyBorder="1" applyAlignment="1" applyProtection="1">
      <alignment horizontal="center" vertical="center" wrapText="1" readingOrder="1"/>
    </xf>
    <xf numFmtId="0" fontId="13" fillId="4" borderId="34" xfId="0" applyFont="1" applyFill="1" applyBorder="1" applyAlignment="1" applyProtection="1">
      <alignment horizontal="center" vertical="center" wrapText="1" readingOrder="1"/>
      <protection locked="0"/>
    </xf>
    <xf numFmtId="10" fontId="14" fillId="3" borderId="35" xfId="1" applyNumberFormat="1" applyFont="1" applyFill="1" applyBorder="1" applyAlignment="1" applyProtection="1">
      <alignment horizontal="center" vertical="center" wrapText="1" readingOrder="1"/>
    </xf>
    <xf numFmtId="0" fontId="12" fillId="4" borderId="36" xfId="0" applyFont="1" applyFill="1" applyBorder="1" applyAlignment="1" applyProtection="1">
      <alignment horizontal="center" vertical="center" wrapText="1" readingOrder="1"/>
      <protection locked="0"/>
    </xf>
    <xf numFmtId="0" fontId="12" fillId="4" borderId="37" xfId="0" applyFont="1" applyFill="1" applyBorder="1" applyAlignment="1" applyProtection="1">
      <alignment horizontal="center" vertical="center" wrapText="1" readingOrder="1"/>
      <protection locked="0"/>
    </xf>
    <xf numFmtId="0" fontId="7" fillId="3" borderId="37" xfId="0" applyFont="1" applyFill="1" applyBorder="1" applyAlignment="1" applyProtection="1">
      <alignment horizontal="center" vertical="center" wrapText="1" readingOrder="1"/>
      <protection locked="0"/>
    </xf>
    <xf numFmtId="9" fontId="13" fillId="4" borderId="37" xfId="1" applyFont="1" applyFill="1" applyBorder="1" applyAlignment="1" applyProtection="1">
      <alignment horizontal="center" vertical="center" wrapText="1" readingOrder="1"/>
    </xf>
    <xf numFmtId="0" fontId="13" fillId="4" borderId="38" xfId="0" applyFont="1" applyFill="1" applyBorder="1" applyAlignment="1" applyProtection="1">
      <alignment horizontal="center" vertical="center" wrapText="1" readingOrder="1"/>
      <protection locked="0"/>
    </xf>
    <xf numFmtId="0" fontId="12" fillId="4" borderId="39" xfId="0" applyFont="1" applyFill="1" applyBorder="1" applyAlignment="1" applyProtection="1">
      <alignment horizontal="center" vertical="center" wrapText="1" readingOrder="1"/>
      <protection locked="0"/>
    </xf>
    <xf numFmtId="0" fontId="9" fillId="0" borderId="32" xfId="0" applyFont="1" applyBorder="1" applyAlignment="1">
      <alignment horizontal="center" vertical="center"/>
    </xf>
    <xf numFmtId="9" fontId="2" fillId="0" borderId="33" xfId="1" applyFont="1" applyBorder="1" applyAlignment="1" applyProtection="1">
      <alignment horizontal="center" vertical="center"/>
    </xf>
    <xf numFmtId="0" fontId="2" fillId="0" borderId="33" xfId="0" applyFont="1" applyBorder="1" applyAlignment="1">
      <alignment horizontal="left" vertical="center" wrapText="1"/>
    </xf>
    <xf numFmtId="9" fontId="2" fillId="0" borderId="33" xfId="1" applyFont="1" applyFill="1" applyBorder="1" applyAlignment="1" applyProtection="1">
      <alignment horizontal="center" vertical="center"/>
    </xf>
    <xf numFmtId="0" fontId="15" fillId="0" borderId="33" xfId="0" applyFont="1" applyBorder="1" applyAlignment="1">
      <alignment horizontal="left" vertical="center" wrapText="1"/>
    </xf>
    <xf numFmtId="9" fontId="16" fillId="0" borderId="33" xfId="1" applyFont="1" applyFill="1" applyBorder="1" applyAlignment="1" applyProtection="1">
      <alignment horizontal="left" vertical="center" wrapText="1"/>
    </xf>
    <xf numFmtId="164" fontId="2" fillId="0" borderId="33" xfId="1" applyNumberFormat="1" applyFont="1" applyFill="1" applyBorder="1" applyAlignment="1" applyProtection="1">
      <alignment horizontal="center" vertical="center"/>
    </xf>
    <xf numFmtId="9" fontId="2" fillId="0" borderId="33" xfId="1" applyFont="1" applyFill="1" applyBorder="1" applyAlignment="1" applyProtection="1">
      <alignment horizontal="center" vertical="center" wrapText="1"/>
    </xf>
    <xf numFmtId="9" fontId="2" fillId="0" borderId="40" xfId="1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 applyProtection="1">
      <alignment vertical="center"/>
      <protection locked="0"/>
    </xf>
    <xf numFmtId="0" fontId="17" fillId="0" borderId="33" xfId="0" applyFont="1" applyBorder="1" applyAlignment="1" applyProtection="1">
      <alignment vertical="center" wrapText="1"/>
      <protection locked="0"/>
    </xf>
    <xf numFmtId="0" fontId="15" fillId="0" borderId="33" xfId="0" applyFont="1" applyBorder="1" applyAlignment="1" applyProtection="1">
      <alignment vertical="center"/>
      <protection locked="0"/>
    </xf>
    <xf numFmtId="10" fontId="15" fillId="7" borderId="33" xfId="0" applyNumberFormat="1" applyFont="1" applyFill="1" applyBorder="1" applyAlignment="1">
      <alignment horizontal="center" vertical="center"/>
    </xf>
    <xf numFmtId="10" fontId="15" fillId="8" borderId="33" xfId="1" applyNumberFormat="1" applyFont="1" applyFill="1" applyBorder="1" applyAlignment="1" applyProtection="1">
      <alignment horizontal="center" vertical="center"/>
      <protection locked="0"/>
    </xf>
    <xf numFmtId="10" fontId="2" fillId="9" borderId="35" xfId="1" applyNumberFormat="1" applyFont="1" applyFill="1" applyBorder="1" applyAlignment="1" applyProtection="1">
      <alignment horizontal="center" vertical="center"/>
    </xf>
    <xf numFmtId="0" fontId="15" fillId="0" borderId="33" xfId="0" applyFont="1" applyBorder="1" applyAlignment="1" applyProtection="1">
      <alignment vertical="center" wrapText="1"/>
      <protection locked="0"/>
    </xf>
    <xf numFmtId="0" fontId="9" fillId="0" borderId="4" xfId="0" applyFont="1" applyBorder="1" applyAlignment="1">
      <alignment horizontal="center" vertical="center"/>
    </xf>
    <xf numFmtId="9" fontId="2" fillId="0" borderId="5" xfId="1" applyFont="1" applyBorder="1" applyAlignment="1" applyProtection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9" fontId="2" fillId="0" borderId="5" xfId="1" applyFont="1" applyBorder="1" applyAlignment="1" applyProtection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1" applyNumberFormat="1" applyFont="1" applyFill="1" applyBorder="1" applyAlignment="1" applyProtection="1">
      <alignment horizontal="center" vertical="center" wrapText="1"/>
    </xf>
    <xf numFmtId="9" fontId="16" fillId="0" borderId="5" xfId="1" applyFont="1" applyFill="1" applyBorder="1" applyAlignment="1" applyProtection="1">
      <alignment horizontal="left" vertical="center" wrapText="1"/>
    </xf>
    <xf numFmtId="164" fontId="2" fillId="0" borderId="5" xfId="1" applyNumberFormat="1" applyFont="1" applyFill="1" applyBorder="1" applyAlignment="1" applyProtection="1">
      <alignment horizontal="center" vertical="center" wrapText="1"/>
    </xf>
    <xf numFmtId="9" fontId="2" fillId="0" borderId="5" xfId="1" applyFont="1" applyFill="1" applyBorder="1" applyAlignment="1" applyProtection="1">
      <alignment horizontal="center" vertical="center" wrapText="1"/>
    </xf>
    <xf numFmtId="9" fontId="2" fillId="0" borderId="41" xfId="1" applyFont="1" applyFill="1" applyBorder="1" applyAlignment="1" applyProtection="1">
      <alignment horizontal="center" vertical="center" wrapText="1"/>
    </xf>
    <xf numFmtId="0" fontId="17" fillId="0" borderId="4" xfId="0" applyFont="1" applyBorder="1" applyAlignment="1" applyProtection="1">
      <alignment vertical="center" wrapText="1"/>
      <protection locked="0"/>
    </xf>
    <xf numFmtId="0" fontId="17" fillId="0" borderId="5" xfId="0" applyFont="1" applyBorder="1" applyAlignment="1" applyProtection="1">
      <alignment vertical="center" wrapText="1"/>
      <protection locked="0"/>
    </xf>
    <xf numFmtId="10" fontId="15" fillId="7" borderId="5" xfId="0" applyNumberFormat="1" applyFont="1" applyFill="1" applyBorder="1" applyAlignment="1">
      <alignment horizontal="center" vertical="center"/>
    </xf>
    <xf numFmtId="10" fontId="15" fillId="8" borderId="5" xfId="1" applyNumberFormat="1" applyFont="1" applyFill="1" applyBorder="1" applyAlignment="1" applyProtection="1">
      <alignment horizontal="center" vertical="center"/>
      <protection locked="0"/>
    </xf>
    <xf numFmtId="10" fontId="2" fillId="9" borderId="6" xfId="1" applyNumberFormat="1" applyFont="1" applyFill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vertical="center" wrapText="1"/>
      <protection locked="0"/>
    </xf>
    <xf numFmtId="0" fontId="9" fillId="0" borderId="9" xfId="0" applyFont="1" applyBorder="1" applyAlignment="1">
      <alignment horizontal="center" vertical="center"/>
    </xf>
    <xf numFmtId="9" fontId="2" fillId="0" borderId="10" xfId="1" applyFont="1" applyBorder="1" applyAlignment="1" applyProtection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9" fontId="2" fillId="0" borderId="10" xfId="1" applyFont="1" applyBorder="1" applyAlignment="1" applyProtection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16" fillId="0" borderId="10" xfId="1" applyNumberFormat="1" applyFont="1" applyFill="1" applyBorder="1" applyAlignment="1" applyProtection="1">
      <alignment horizontal="center" vertical="center" wrapText="1"/>
    </xf>
    <xf numFmtId="9" fontId="16" fillId="0" borderId="10" xfId="1" applyFont="1" applyFill="1" applyBorder="1" applyAlignment="1" applyProtection="1">
      <alignment horizontal="left" vertical="center" wrapText="1"/>
    </xf>
    <xf numFmtId="164" fontId="2" fillId="0" borderId="10" xfId="1" applyNumberFormat="1" applyFont="1" applyFill="1" applyBorder="1" applyAlignment="1" applyProtection="1">
      <alignment horizontal="center" vertical="center" wrapText="1"/>
    </xf>
    <xf numFmtId="9" fontId="2" fillId="0" borderId="10" xfId="1" applyFont="1" applyFill="1" applyBorder="1" applyAlignment="1" applyProtection="1">
      <alignment horizontal="center" vertical="center" wrapText="1"/>
    </xf>
    <xf numFmtId="9" fontId="2" fillId="0" borderId="42" xfId="1" applyFont="1" applyFill="1" applyBorder="1" applyAlignment="1" applyProtection="1">
      <alignment horizontal="center" vertical="center" wrapText="1"/>
    </xf>
    <xf numFmtId="0" fontId="17" fillId="0" borderId="9" xfId="0" applyFont="1" applyBorder="1" applyAlignment="1" applyProtection="1">
      <alignment vertical="center" wrapText="1"/>
      <protection locked="0"/>
    </xf>
    <xf numFmtId="0" fontId="17" fillId="0" borderId="10" xfId="0" applyFont="1" applyBorder="1" applyAlignment="1" applyProtection="1">
      <alignment vertical="center" wrapText="1"/>
      <protection locked="0"/>
    </xf>
    <xf numFmtId="10" fontId="15" fillId="7" borderId="10" xfId="0" applyNumberFormat="1" applyFont="1" applyFill="1" applyBorder="1" applyAlignment="1">
      <alignment horizontal="center" vertical="center"/>
    </xf>
    <xf numFmtId="10" fontId="15" fillId="8" borderId="10" xfId="1" applyNumberFormat="1" applyFont="1" applyFill="1" applyBorder="1" applyAlignment="1" applyProtection="1">
      <alignment horizontal="center" vertical="center"/>
      <protection locked="0"/>
    </xf>
    <xf numFmtId="10" fontId="2" fillId="9" borderId="11" xfId="1" applyNumberFormat="1" applyFont="1" applyFill="1" applyBorder="1" applyAlignment="1" applyProtection="1">
      <alignment horizontal="center" vertical="center"/>
    </xf>
    <xf numFmtId="0" fontId="15" fillId="0" borderId="10" xfId="0" applyFont="1" applyBorder="1" applyAlignment="1" applyProtection="1">
      <alignment vertical="center" wrapText="1"/>
      <protection locked="0"/>
    </xf>
    <xf numFmtId="0" fontId="9" fillId="0" borderId="39" xfId="0" applyFont="1" applyBorder="1" applyAlignment="1">
      <alignment horizontal="center" vertical="center"/>
    </xf>
    <xf numFmtId="9" fontId="2" fillId="0" borderId="37" xfId="1" applyFont="1" applyBorder="1" applyAlignment="1" applyProtection="1">
      <alignment horizontal="center" vertical="center"/>
    </xf>
    <xf numFmtId="0" fontId="16" fillId="0" borderId="37" xfId="0" applyFont="1" applyBorder="1" applyAlignment="1">
      <alignment horizontal="left" vertical="center" wrapText="1"/>
    </xf>
    <xf numFmtId="9" fontId="2" fillId="0" borderId="37" xfId="1" applyFont="1" applyBorder="1" applyAlignment="1" applyProtection="1">
      <alignment horizontal="center" vertical="center" wrapText="1"/>
    </xf>
    <xf numFmtId="0" fontId="15" fillId="0" borderId="37" xfId="0" applyFont="1" applyBorder="1" applyAlignment="1">
      <alignment vertical="center" wrapText="1"/>
    </xf>
    <xf numFmtId="0" fontId="16" fillId="0" borderId="37" xfId="1" applyNumberFormat="1" applyFont="1" applyFill="1" applyBorder="1" applyAlignment="1" applyProtection="1">
      <alignment horizontal="center" vertical="center" wrapText="1"/>
    </xf>
    <xf numFmtId="9" fontId="16" fillId="0" borderId="37" xfId="1" applyFont="1" applyFill="1" applyBorder="1" applyAlignment="1" applyProtection="1">
      <alignment horizontal="left" vertical="center" wrapText="1"/>
    </xf>
    <xf numFmtId="164" fontId="2" fillId="0" borderId="37" xfId="1" applyNumberFormat="1" applyFont="1" applyFill="1" applyBorder="1" applyAlignment="1" applyProtection="1">
      <alignment horizontal="center" vertical="center" wrapText="1"/>
    </xf>
    <xf numFmtId="9" fontId="2" fillId="0" borderId="37" xfId="1" applyFont="1" applyFill="1" applyBorder="1" applyAlignment="1" applyProtection="1">
      <alignment horizontal="center" vertical="center" wrapText="1"/>
    </xf>
    <xf numFmtId="9" fontId="2" fillId="0" borderId="19" xfId="1" applyFont="1" applyFill="1" applyBorder="1" applyAlignment="1" applyProtection="1">
      <alignment horizontal="center" vertical="center" wrapText="1"/>
    </xf>
    <xf numFmtId="0" fontId="17" fillId="0" borderId="39" xfId="0" applyFont="1" applyBorder="1" applyAlignment="1" applyProtection="1">
      <alignment vertical="center" wrapText="1"/>
      <protection locked="0"/>
    </xf>
    <xf numFmtId="0" fontId="17" fillId="0" borderId="37" xfId="0" applyFont="1" applyBorder="1" applyAlignment="1" applyProtection="1">
      <alignment vertical="center" wrapText="1"/>
      <protection locked="0"/>
    </xf>
    <xf numFmtId="10" fontId="15" fillId="7" borderId="37" xfId="0" applyNumberFormat="1" applyFont="1" applyFill="1" applyBorder="1" applyAlignment="1">
      <alignment horizontal="center" vertical="center"/>
    </xf>
    <xf numFmtId="10" fontId="15" fillId="8" borderId="37" xfId="1" applyNumberFormat="1" applyFont="1" applyFill="1" applyBorder="1" applyAlignment="1" applyProtection="1">
      <alignment horizontal="center" vertical="center"/>
      <protection locked="0"/>
    </xf>
    <xf numFmtId="10" fontId="2" fillId="9" borderId="43" xfId="1" applyNumberFormat="1" applyFont="1" applyFill="1" applyBorder="1" applyAlignment="1" applyProtection="1">
      <alignment horizontal="center" vertical="center"/>
    </xf>
    <xf numFmtId="0" fontId="15" fillId="0" borderId="37" xfId="0" applyFont="1" applyBorder="1" applyAlignment="1" applyProtection="1">
      <alignment vertical="center" wrapText="1"/>
      <protection locked="0"/>
    </xf>
    <xf numFmtId="9" fontId="16" fillId="0" borderId="33" xfId="1" applyFont="1" applyBorder="1" applyAlignment="1" applyProtection="1">
      <alignment horizontal="center" vertical="center"/>
    </xf>
    <xf numFmtId="0" fontId="16" fillId="0" borderId="33" xfId="0" applyFont="1" applyBorder="1" applyAlignment="1">
      <alignment horizontal="left" vertical="center" wrapText="1"/>
    </xf>
    <xf numFmtId="0" fontId="16" fillId="10" borderId="33" xfId="0" applyFont="1" applyFill="1" applyBorder="1" applyAlignment="1">
      <alignment vertical="center" wrapText="1"/>
    </xf>
    <xf numFmtId="0" fontId="2" fillId="0" borderId="33" xfId="1" applyNumberFormat="1" applyFont="1" applyFill="1" applyBorder="1" applyAlignment="1" applyProtection="1">
      <alignment horizontal="center" vertical="center"/>
    </xf>
    <xf numFmtId="9" fontId="16" fillId="0" borderId="40" xfId="1" applyFont="1" applyFill="1" applyBorder="1" applyAlignment="1" applyProtection="1">
      <alignment horizontal="center" vertical="center" wrapText="1"/>
    </xf>
    <xf numFmtId="0" fontId="19" fillId="0" borderId="32" xfId="0" applyFont="1" applyBorder="1" applyProtection="1"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19" fillId="0" borderId="33" xfId="0" applyFont="1" applyBorder="1" applyProtection="1">
      <protection locked="0"/>
    </xf>
    <xf numFmtId="0" fontId="17" fillId="0" borderId="32" xfId="0" applyFont="1" applyBorder="1" applyAlignment="1" applyProtection="1">
      <alignment vertical="center" wrapText="1"/>
      <protection locked="0"/>
    </xf>
    <xf numFmtId="0" fontId="16" fillId="0" borderId="33" xfId="1" applyNumberFormat="1" applyFont="1" applyFill="1" applyBorder="1" applyAlignment="1" applyProtection="1">
      <alignment horizontal="center" vertical="center" wrapText="1"/>
    </xf>
    <xf numFmtId="9" fontId="2" fillId="0" borderId="33" xfId="1" applyFont="1" applyBorder="1" applyAlignment="1" applyProtection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9" fontId="16" fillId="0" borderId="5" xfId="1" applyFont="1" applyBorder="1" applyAlignment="1" applyProtection="1">
      <alignment horizontal="center" vertical="center"/>
    </xf>
    <xf numFmtId="9" fontId="2" fillId="0" borderId="5" xfId="1" applyFont="1" applyBorder="1" applyAlignment="1" applyProtection="1">
      <alignment horizontal="center" vertical="center"/>
    </xf>
    <xf numFmtId="0" fontId="16" fillId="10" borderId="5" xfId="0" applyFont="1" applyFill="1" applyBorder="1" applyAlignment="1">
      <alignment vertical="center" wrapText="1"/>
    </xf>
    <xf numFmtId="1" fontId="2" fillId="0" borderId="5" xfId="1" applyNumberFormat="1" applyFont="1" applyBorder="1" applyAlignment="1" applyProtection="1">
      <alignment horizontal="center" vertical="center"/>
    </xf>
    <xf numFmtId="9" fontId="2" fillId="0" borderId="5" xfId="1" applyFont="1" applyBorder="1" applyAlignment="1" applyProtection="1">
      <alignment horizontal="left" vertical="center" wrapText="1"/>
    </xf>
    <xf numFmtId="164" fontId="2" fillId="0" borderId="5" xfId="1" applyNumberFormat="1" applyFont="1" applyFill="1" applyBorder="1" applyAlignment="1" applyProtection="1">
      <alignment horizontal="center" vertical="center"/>
    </xf>
    <xf numFmtId="0" fontId="19" fillId="10" borderId="4" xfId="0" applyFont="1" applyFill="1" applyBorder="1" applyProtection="1"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9" fillId="10" borderId="5" xfId="0" applyFont="1" applyFill="1" applyBorder="1" applyProtection="1">
      <protection locked="0"/>
    </xf>
    <xf numFmtId="10" fontId="15" fillId="8" borderId="5" xfId="1" applyNumberFormat="1" applyFont="1" applyFill="1" applyBorder="1" applyAlignment="1" applyProtection="1">
      <alignment horizontal="center" vertical="center"/>
    </xf>
    <xf numFmtId="0" fontId="17" fillId="11" borderId="4" xfId="0" applyFont="1" applyFill="1" applyBorder="1" applyAlignment="1" applyProtection="1">
      <alignment vertical="center"/>
      <protection locked="0"/>
    </xf>
    <xf numFmtId="0" fontId="17" fillId="11" borderId="5" xfId="0" applyFont="1" applyFill="1" applyBorder="1" applyAlignment="1" applyProtection="1">
      <alignment vertical="center"/>
      <protection locked="0"/>
    </xf>
    <xf numFmtId="0" fontId="16" fillId="11" borderId="5" xfId="0" applyFont="1" applyFill="1" applyBorder="1" applyAlignment="1" applyProtection="1">
      <alignment vertical="center" wrapText="1"/>
      <protection locked="0"/>
    </xf>
    <xf numFmtId="0" fontId="18" fillId="0" borderId="15" xfId="0" applyFont="1" applyBorder="1" applyAlignment="1">
      <alignment horizontal="center" vertical="center"/>
    </xf>
    <xf numFmtId="9" fontId="16" fillId="0" borderId="16" xfId="1" applyFont="1" applyBorder="1" applyAlignment="1" applyProtection="1">
      <alignment horizontal="center" vertical="center"/>
    </xf>
    <xf numFmtId="0" fontId="16" fillId="0" borderId="16" xfId="0" applyFont="1" applyBorder="1" applyAlignment="1">
      <alignment horizontal="left" vertical="center" wrapText="1"/>
    </xf>
    <xf numFmtId="9" fontId="2" fillId="0" borderId="16" xfId="1" applyFont="1" applyBorder="1" applyAlignment="1" applyProtection="1">
      <alignment horizontal="center" vertical="center"/>
    </xf>
    <xf numFmtId="0" fontId="16" fillId="10" borderId="16" xfId="0" applyFont="1" applyFill="1" applyBorder="1" applyAlignment="1">
      <alignment vertical="center" wrapText="1"/>
    </xf>
    <xf numFmtId="1" fontId="2" fillId="0" borderId="16" xfId="1" applyNumberFormat="1" applyFont="1" applyBorder="1" applyAlignment="1" applyProtection="1">
      <alignment horizontal="center" vertical="center"/>
    </xf>
    <xf numFmtId="9" fontId="2" fillId="0" borderId="16" xfId="1" applyFont="1" applyBorder="1" applyAlignment="1" applyProtection="1">
      <alignment horizontal="left" vertical="center" wrapText="1"/>
    </xf>
    <xf numFmtId="164" fontId="2" fillId="0" borderId="16" xfId="1" applyNumberFormat="1" applyFont="1" applyFill="1" applyBorder="1" applyAlignment="1" applyProtection="1">
      <alignment horizontal="center" vertical="center"/>
    </xf>
    <xf numFmtId="9" fontId="2" fillId="0" borderId="16" xfId="1" applyFont="1" applyFill="1" applyBorder="1" applyAlignment="1" applyProtection="1">
      <alignment horizontal="center" vertical="center" wrapText="1"/>
    </xf>
    <xf numFmtId="9" fontId="16" fillId="0" borderId="44" xfId="1" applyFont="1" applyFill="1" applyBorder="1" applyAlignment="1" applyProtection="1">
      <alignment horizontal="center" vertical="center" wrapText="1"/>
    </xf>
    <xf numFmtId="0" fontId="19" fillId="0" borderId="15" xfId="0" applyFont="1" applyBorder="1" applyProtection="1"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0" fontId="19" fillId="0" borderId="16" xfId="0" applyFont="1" applyBorder="1" applyProtection="1">
      <protection locked="0"/>
    </xf>
    <xf numFmtId="10" fontId="15" fillId="8" borderId="16" xfId="1" applyNumberFormat="1" applyFont="1" applyFill="1" applyBorder="1" applyAlignment="1" applyProtection="1">
      <alignment horizontal="center" vertical="center"/>
    </xf>
    <xf numFmtId="10" fontId="15" fillId="8" borderId="16" xfId="1" applyNumberFormat="1" applyFont="1" applyFill="1" applyBorder="1" applyAlignment="1" applyProtection="1">
      <alignment horizontal="center" vertical="center"/>
      <protection locked="0"/>
    </xf>
    <xf numFmtId="10" fontId="2" fillId="9" borderId="17" xfId="1" applyNumberFormat="1" applyFont="1" applyFill="1" applyBorder="1" applyAlignment="1" applyProtection="1">
      <alignment horizontal="center" vertical="center"/>
    </xf>
    <xf numFmtId="0" fontId="17" fillId="0" borderId="15" xfId="0" applyFont="1" applyBorder="1" applyAlignment="1" applyProtection="1">
      <alignment vertical="center"/>
      <protection locked="0"/>
    </xf>
    <xf numFmtId="0" fontId="17" fillId="0" borderId="16" xfId="0" applyFont="1" applyBorder="1" applyAlignment="1" applyProtection="1">
      <alignment vertical="center" wrapText="1"/>
      <protection locked="0"/>
    </xf>
    <xf numFmtId="0" fontId="17" fillId="0" borderId="16" xfId="0" applyFont="1" applyBorder="1" applyAlignment="1" applyProtection="1">
      <alignment vertical="center"/>
      <protection locked="0"/>
    </xf>
    <xf numFmtId="0" fontId="17" fillId="11" borderId="15" xfId="0" applyFont="1" applyFill="1" applyBorder="1" applyAlignment="1" applyProtection="1">
      <alignment vertical="center" wrapText="1"/>
      <protection locked="0"/>
    </xf>
    <xf numFmtId="0" fontId="16" fillId="11" borderId="16" xfId="0" applyFont="1" applyFill="1" applyBorder="1" applyAlignment="1" applyProtection="1">
      <alignment vertical="center" wrapText="1"/>
      <protection locked="0"/>
    </xf>
    <xf numFmtId="0" fontId="15" fillId="0" borderId="16" xfId="0" applyFont="1" applyBorder="1" applyAlignment="1" applyProtection="1">
      <alignment vertical="center" wrapText="1"/>
      <protection locked="0"/>
    </xf>
    <xf numFmtId="9" fontId="20" fillId="12" borderId="45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 wrapText="1" readingOrder="1"/>
      <protection locked="0"/>
    </xf>
    <xf numFmtId="0" fontId="7" fillId="3" borderId="13" xfId="0" applyFont="1" applyFill="1" applyBorder="1" applyAlignment="1" applyProtection="1">
      <alignment horizontal="center" vertical="center" wrapText="1" readingOrder="1"/>
      <protection locked="0"/>
    </xf>
    <xf numFmtId="0" fontId="7" fillId="3" borderId="46" xfId="0" applyFont="1" applyFill="1" applyBorder="1" applyAlignment="1" applyProtection="1">
      <alignment horizontal="center" vertical="center" wrapText="1" readingOrder="1"/>
      <protection locked="0"/>
    </xf>
    <xf numFmtId="10" fontId="9" fillId="0" borderId="45" xfId="1" applyNumberFormat="1" applyFont="1" applyBorder="1" applyAlignment="1" applyProtection="1">
      <alignment horizontal="center" vertical="center"/>
    </xf>
    <xf numFmtId="10" fontId="9" fillId="0" borderId="46" xfId="0" applyNumberFormat="1" applyFont="1" applyBorder="1" applyAlignment="1">
      <alignment horizontal="center" vertical="center"/>
    </xf>
    <xf numFmtId="10" fontId="7" fillId="2" borderId="47" xfId="1" applyNumberFormat="1" applyFont="1" applyFill="1" applyBorder="1" applyAlignment="1" applyProtection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64"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341922</xdr:colOff>
      <xdr:row>1</xdr:row>
      <xdr:rowOff>12212</xdr:rowOff>
    </xdr:from>
    <xdr:ext cx="1691055" cy="800833"/>
    <xdr:pic>
      <xdr:nvPicPr>
        <xdr:cNvPr id="2" name="Imagen 1">
          <a:extLst>
            <a:ext uri="{FF2B5EF4-FFF2-40B4-BE49-F238E27FC236}">
              <a16:creationId xmlns:a16="http://schemas.microsoft.com/office/drawing/2014/main" id="{5CA240D5-8041-4C36-9C92-AAFE22D50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597" y="183662"/>
          <a:ext cx="1691055" cy="80083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8E9C0-D191-441B-B917-A8924BE5DCB3}">
  <dimension ref="B1:AJ24"/>
  <sheetViews>
    <sheetView showGridLines="0" tabSelected="1" topLeftCell="A8" zoomScale="55" zoomScaleNormal="55" workbookViewId="0">
      <selection activeCell="R13" sqref="R13 I15:J15"/>
    </sheetView>
  </sheetViews>
  <sheetFormatPr baseColWidth="10" defaultColWidth="11.42578125" defaultRowHeight="13.5" customHeight="1" x14ac:dyDescent="0.25"/>
  <cols>
    <col min="1" max="1" width="4.28515625" style="4" customWidth="1"/>
    <col min="2" max="2" width="8.140625" style="1" customWidth="1"/>
    <col min="3" max="3" width="16.5703125" style="1" customWidth="1"/>
    <col min="4" max="4" width="34.28515625" style="1" customWidth="1"/>
    <col min="5" max="5" width="15.42578125" style="1" customWidth="1"/>
    <col min="6" max="6" width="46.28515625" style="1" customWidth="1"/>
    <col min="7" max="7" width="15.42578125" style="1" customWidth="1"/>
    <col min="8" max="8" width="40.28515625" style="1" customWidth="1"/>
    <col min="9" max="9" width="18.42578125" style="1" customWidth="1"/>
    <col min="10" max="10" width="19.140625" style="1" customWidth="1"/>
    <col min="11" max="11" width="26.42578125" style="2" bestFit="1" customWidth="1"/>
    <col min="12" max="12" width="35.85546875" style="3" customWidth="1"/>
    <col min="13" max="13" width="36.140625" style="1" customWidth="1"/>
    <col min="14" max="14" width="37.5703125" style="1" customWidth="1"/>
    <col min="15" max="15" width="24.42578125" style="1" bestFit="1" customWidth="1"/>
    <col min="16" max="16" width="17" style="2" bestFit="1" customWidth="1"/>
    <col min="17" max="17" width="17" style="1" bestFit="1" customWidth="1"/>
    <col min="18" max="18" width="25" style="1" bestFit="1" customWidth="1"/>
    <col min="19" max="19" width="39.85546875" style="1" customWidth="1"/>
    <col min="20" max="20" width="41.7109375" style="1" customWidth="1"/>
    <col min="21" max="21" width="36.5703125" style="1" customWidth="1"/>
    <col min="22" max="22" width="14.5703125" style="2" bestFit="1" customWidth="1"/>
    <col min="23" max="23" width="19" style="1" customWidth="1"/>
    <col min="24" max="24" width="21.42578125" style="1" bestFit="1" customWidth="1"/>
    <col min="25" max="25" width="40.140625" style="1" customWidth="1"/>
    <col min="26" max="26" width="33.85546875" style="1" customWidth="1"/>
    <col min="27" max="27" width="47" style="1" customWidth="1"/>
    <col min="28" max="28" width="14.5703125" style="2" bestFit="1" customWidth="1"/>
    <col min="29" max="29" width="17" style="1" bestFit="1" customWidth="1"/>
    <col min="30" max="30" width="21.85546875" style="1" bestFit="1" customWidth="1"/>
    <col min="31" max="31" width="45" style="1" customWidth="1"/>
    <col min="32" max="32" width="36" style="1" customWidth="1"/>
    <col min="33" max="33" width="38.85546875" style="1" customWidth="1"/>
    <col min="34" max="34" width="14.5703125" style="2" bestFit="1" customWidth="1"/>
    <col min="35" max="35" width="17" style="1" bestFit="1" customWidth="1"/>
    <col min="36" max="36" width="25" style="1" bestFit="1" customWidth="1"/>
    <col min="37" max="16384" width="11.42578125" style="4"/>
  </cols>
  <sheetData>
    <row r="1" spans="2:36" ht="13.5" customHeight="1" thickBot="1" x14ac:dyDescent="0.3"/>
    <row r="2" spans="2:36" ht="23.25" customHeight="1" x14ac:dyDescent="0.2">
      <c r="B2" s="5"/>
      <c r="C2" s="6"/>
      <c r="D2" s="7"/>
      <c r="E2" s="8" t="s">
        <v>0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0"/>
      <c r="AH2" s="11" t="s">
        <v>1</v>
      </c>
      <c r="AI2" s="12"/>
      <c r="AJ2" s="13" t="s">
        <v>2</v>
      </c>
    </row>
    <row r="3" spans="2:36" ht="22.5" customHeight="1" x14ac:dyDescent="0.2">
      <c r="B3" s="14"/>
      <c r="C3" s="15"/>
      <c r="D3" s="16"/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9"/>
      <c r="AH3" s="20" t="s">
        <v>3</v>
      </c>
      <c r="AI3" s="21"/>
      <c r="AJ3" s="22">
        <v>1</v>
      </c>
    </row>
    <row r="4" spans="2:36" ht="20.25" customHeight="1" thickBot="1" x14ac:dyDescent="0.25">
      <c r="B4" s="23"/>
      <c r="C4" s="24"/>
      <c r="D4" s="25"/>
      <c r="E4" s="26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8"/>
      <c r="AH4" s="29" t="s">
        <v>4</v>
      </c>
      <c r="AI4" s="30"/>
      <c r="AJ4" s="31" t="s">
        <v>5</v>
      </c>
    </row>
    <row r="6" spans="2:36" s="34" customFormat="1" ht="13.5" customHeight="1" x14ac:dyDescent="0.2">
      <c r="B6" s="32" t="s">
        <v>6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</row>
    <row r="7" spans="2:36" s="34" customFormat="1" ht="13.5" customHeight="1" thickBot="1" x14ac:dyDescent="0.3">
      <c r="B7" s="35"/>
      <c r="C7" s="36"/>
      <c r="D7" s="36"/>
      <c r="E7" s="36"/>
      <c r="F7" s="37"/>
      <c r="G7" s="37"/>
      <c r="H7" s="37"/>
      <c r="I7" s="37"/>
      <c r="J7" s="37"/>
      <c r="K7" s="37"/>
      <c r="L7" s="37"/>
      <c r="M7" s="38"/>
      <c r="N7" s="38"/>
      <c r="O7" s="38"/>
      <c r="P7" s="3"/>
      <c r="Q7" s="38"/>
      <c r="R7" s="38"/>
      <c r="S7" s="38"/>
      <c r="T7" s="38"/>
      <c r="U7" s="38"/>
      <c r="V7" s="3"/>
      <c r="W7" s="38"/>
      <c r="X7" s="38"/>
      <c r="Y7" s="38"/>
      <c r="Z7" s="38"/>
      <c r="AA7" s="38"/>
      <c r="AB7" s="3"/>
      <c r="AC7" s="38"/>
      <c r="AD7" s="38"/>
      <c r="AE7" s="38"/>
      <c r="AF7" s="38"/>
      <c r="AG7" s="38"/>
      <c r="AH7" s="3"/>
      <c r="AI7" s="38"/>
      <c r="AJ7" s="38"/>
    </row>
    <row r="8" spans="2:36" s="34" customFormat="1" ht="14.25" thickBot="1" x14ac:dyDescent="0.3">
      <c r="B8" s="39" t="s">
        <v>7</v>
      </c>
      <c r="C8" s="40"/>
      <c r="D8" s="40"/>
      <c r="E8" s="41"/>
      <c r="F8" s="42" t="s">
        <v>8</v>
      </c>
      <c r="G8" s="43"/>
      <c r="H8" s="43"/>
      <c r="I8" s="43"/>
      <c r="J8" s="43"/>
      <c r="K8" s="43"/>
      <c r="L8" s="43"/>
      <c r="M8" s="38"/>
      <c r="N8" s="38"/>
      <c r="O8" s="38"/>
      <c r="P8" s="3"/>
      <c r="Q8" s="38"/>
      <c r="R8" s="38"/>
      <c r="S8" s="38"/>
      <c r="T8" s="38"/>
      <c r="U8" s="38"/>
      <c r="V8" s="3"/>
      <c r="W8" s="38"/>
      <c r="X8" s="38"/>
      <c r="Y8" s="38"/>
      <c r="Z8" s="38"/>
      <c r="AA8" s="38"/>
      <c r="AB8" s="3"/>
      <c r="AC8" s="38"/>
      <c r="AD8" s="38"/>
      <c r="AE8" s="38"/>
      <c r="AF8" s="38"/>
      <c r="AG8" s="38"/>
      <c r="AH8" s="3"/>
      <c r="AI8" s="38"/>
      <c r="AJ8" s="38"/>
    </row>
    <row r="9" spans="2:36" s="46" customFormat="1" ht="14.25" thickBot="1" x14ac:dyDescent="0.3">
      <c r="B9" s="39" t="s">
        <v>9</v>
      </c>
      <c r="C9" s="40"/>
      <c r="D9" s="40"/>
      <c r="E9" s="41"/>
      <c r="F9" s="42" t="s">
        <v>10</v>
      </c>
      <c r="G9" s="43"/>
      <c r="H9" s="43"/>
      <c r="I9" s="43"/>
      <c r="J9" s="43"/>
      <c r="K9" s="43"/>
      <c r="L9" s="43"/>
      <c r="M9" s="44"/>
      <c r="N9" s="44"/>
      <c r="O9" s="44"/>
      <c r="P9" s="45"/>
      <c r="Q9" s="44"/>
      <c r="R9" s="44"/>
      <c r="S9" s="44"/>
      <c r="T9" s="44"/>
      <c r="U9" s="44"/>
      <c r="V9" s="45"/>
      <c r="W9" s="44"/>
      <c r="X9" s="44"/>
      <c r="Y9" s="44"/>
      <c r="Z9" s="44"/>
      <c r="AA9" s="44"/>
      <c r="AB9" s="45"/>
      <c r="AC9" s="44"/>
      <c r="AD9" s="44"/>
      <c r="AE9" s="44"/>
      <c r="AF9" s="44"/>
      <c r="AG9" s="44"/>
      <c r="AH9" s="45"/>
      <c r="AI9" s="44"/>
      <c r="AJ9" s="44"/>
    </row>
    <row r="10" spans="2:36" s="46" customFormat="1" ht="14.25" thickBot="1" x14ac:dyDescent="0.3">
      <c r="B10" s="39" t="s">
        <v>11</v>
      </c>
      <c r="C10" s="40"/>
      <c r="D10" s="40"/>
      <c r="E10" s="41"/>
      <c r="F10" s="42" t="s">
        <v>12</v>
      </c>
      <c r="G10" s="43"/>
      <c r="H10" s="43"/>
      <c r="I10" s="43"/>
      <c r="J10" s="43"/>
      <c r="K10" s="43"/>
      <c r="L10" s="43"/>
      <c r="M10" s="44"/>
      <c r="N10" s="44"/>
      <c r="O10" s="44"/>
      <c r="P10" s="45"/>
      <c r="Q10" s="44"/>
      <c r="R10" s="44"/>
      <c r="S10" s="44"/>
      <c r="T10" s="44"/>
      <c r="U10" s="44"/>
      <c r="V10" s="45"/>
      <c r="W10" s="44"/>
      <c r="X10" s="44"/>
      <c r="Y10" s="44"/>
      <c r="Z10" s="44"/>
      <c r="AA10" s="44"/>
      <c r="AB10" s="45"/>
      <c r="AC10" s="44"/>
      <c r="AD10" s="44"/>
      <c r="AE10" s="44"/>
      <c r="AF10" s="44"/>
      <c r="AG10" s="44"/>
      <c r="AH10" s="45"/>
      <c r="AI10" s="44"/>
      <c r="AJ10" s="44"/>
    </row>
    <row r="11" spans="2:36" s="46" customFormat="1" ht="14.25" thickBot="1" x14ac:dyDescent="0.3">
      <c r="B11" s="39" t="s">
        <v>13</v>
      </c>
      <c r="C11" s="40"/>
      <c r="D11" s="40"/>
      <c r="E11" s="41"/>
      <c r="F11" s="42" t="s">
        <v>14</v>
      </c>
      <c r="G11" s="43"/>
      <c r="H11" s="43"/>
      <c r="I11" s="43"/>
      <c r="J11" s="43"/>
      <c r="K11" s="43"/>
      <c r="L11" s="43"/>
      <c r="M11" s="44"/>
      <c r="N11" s="44"/>
      <c r="O11" s="44"/>
      <c r="P11" s="45"/>
      <c r="Q11" s="44"/>
      <c r="R11" s="44"/>
      <c r="S11" s="44"/>
      <c r="T11" s="44"/>
      <c r="U11" s="44"/>
      <c r="V11" s="45"/>
      <c r="W11" s="44"/>
      <c r="X11" s="44"/>
      <c r="Y11" s="44"/>
      <c r="Z11" s="44"/>
      <c r="AA11" s="44"/>
      <c r="AB11" s="45"/>
      <c r="AC11" s="44"/>
      <c r="AD11" s="44"/>
      <c r="AE11" s="44"/>
      <c r="AF11" s="44"/>
      <c r="AG11" s="44"/>
      <c r="AH11" s="45"/>
      <c r="AI11" s="44"/>
      <c r="AJ11" s="44"/>
    </row>
    <row r="12" spans="2:36" s="46" customFormat="1" ht="41.25" customHeight="1" thickBot="1" x14ac:dyDescent="0.3">
      <c r="B12" s="47" t="s">
        <v>15</v>
      </c>
      <c r="C12" s="48"/>
      <c r="D12" s="48"/>
      <c r="E12" s="49"/>
      <c r="F12" s="50" t="s">
        <v>16</v>
      </c>
      <c r="G12" s="50"/>
      <c r="H12" s="50"/>
      <c r="I12" s="50"/>
      <c r="J12" s="50"/>
      <c r="K12" s="50"/>
      <c r="L12" s="50"/>
      <c r="M12" s="44"/>
      <c r="N12" s="44"/>
      <c r="O12" s="44"/>
      <c r="P12" s="45"/>
      <c r="Q12" s="44"/>
      <c r="R12" s="44"/>
      <c r="S12" s="44"/>
      <c r="T12" s="44"/>
      <c r="U12" s="44"/>
      <c r="V12" s="45"/>
      <c r="W12" s="44"/>
      <c r="X12" s="51"/>
      <c r="Y12" s="44"/>
      <c r="Z12" s="44"/>
      <c r="AA12" s="44"/>
      <c r="AB12" s="45"/>
      <c r="AC12" s="44"/>
      <c r="AD12" s="44"/>
      <c r="AE12" s="44"/>
      <c r="AF12" s="44"/>
      <c r="AG12" s="44"/>
      <c r="AH12" s="45"/>
      <c r="AI12" s="44"/>
      <c r="AJ12" s="44"/>
    </row>
    <row r="13" spans="2:36" s="60" customFormat="1" ht="27" customHeight="1" thickBot="1" x14ac:dyDescent="0.25">
      <c r="B13" s="39" t="s">
        <v>17</v>
      </c>
      <c r="C13" s="40"/>
      <c r="D13" s="40"/>
      <c r="E13" s="41"/>
      <c r="F13" s="52" t="s">
        <v>18</v>
      </c>
      <c r="G13" s="53"/>
      <c r="H13" s="53"/>
      <c r="I13" s="53"/>
      <c r="J13" s="53"/>
      <c r="K13" s="53"/>
      <c r="L13" s="54"/>
      <c r="M13" s="55" t="s">
        <v>19</v>
      </c>
      <c r="N13" s="56"/>
      <c r="O13" s="56"/>
      <c r="P13" s="56"/>
      <c r="Q13" s="57"/>
      <c r="R13" s="58">
        <v>46112</v>
      </c>
      <c r="S13" s="55" t="s">
        <v>20</v>
      </c>
      <c r="T13" s="56"/>
      <c r="U13" s="56"/>
      <c r="V13" s="56"/>
      <c r="W13" s="57"/>
      <c r="X13" s="58">
        <v>46203</v>
      </c>
      <c r="Y13" s="55" t="s">
        <v>21</v>
      </c>
      <c r="Z13" s="56"/>
      <c r="AA13" s="56"/>
      <c r="AB13" s="56"/>
      <c r="AC13" s="57"/>
      <c r="AD13" s="59">
        <v>46295</v>
      </c>
      <c r="AE13" s="55" t="s">
        <v>22</v>
      </c>
      <c r="AF13" s="56"/>
      <c r="AG13" s="56"/>
      <c r="AH13" s="56"/>
      <c r="AI13" s="57"/>
      <c r="AJ13" s="59">
        <v>46387</v>
      </c>
    </row>
    <row r="14" spans="2:36" s="60" customFormat="1" ht="69" customHeight="1" thickBot="1" x14ac:dyDescent="0.25">
      <c r="B14" s="61" t="s">
        <v>23</v>
      </c>
      <c r="C14" s="61" t="s">
        <v>24</v>
      </c>
      <c r="D14" s="61" t="s">
        <v>25</v>
      </c>
      <c r="E14" s="61" t="s">
        <v>26</v>
      </c>
      <c r="F14" s="61" t="s">
        <v>27</v>
      </c>
      <c r="G14" s="61" t="s">
        <v>28</v>
      </c>
      <c r="H14" s="61" t="s">
        <v>29</v>
      </c>
      <c r="I14" s="61" t="s">
        <v>30</v>
      </c>
      <c r="J14" s="61" t="s">
        <v>31</v>
      </c>
      <c r="K14" s="61" t="s">
        <v>32</v>
      </c>
      <c r="L14" s="62" t="s">
        <v>33</v>
      </c>
      <c r="M14" s="63" t="s">
        <v>34</v>
      </c>
      <c r="N14" s="64" t="s">
        <v>35</v>
      </c>
      <c r="O14" s="65" t="s">
        <v>36</v>
      </c>
      <c r="P14" s="66" t="s">
        <v>37</v>
      </c>
      <c r="Q14" s="67" t="s">
        <v>38</v>
      </c>
      <c r="R14" s="68" t="s">
        <v>39</v>
      </c>
      <c r="S14" s="63" t="s">
        <v>34</v>
      </c>
      <c r="T14" s="64" t="s">
        <v>35</v>
      </c>
      <c r="U14" s="65" t="s">
        <v>36</v>
      </c>
      <c r="V14" s="66" t="s">
        <v>37</v>
      </c>
      <c r="W14" s="67" t="s">
        <v>38</v>
      </c>
      <c r="X14" s="68" t="s">
        <v>39</v>
      </c>
      <c r="Y14" s="69" t="s">
        <v>34</v>
      </c>
      <c r="Z14" s="70" t="s">
        <v>35</v>
      </c>
      <c r="AA14" s="71" t="s">
        <v>36</v>
      </c>
      <c r="AB14" s="72" t="s">
        <v>37</v>
      </c>
      <c r="AC14" s="73" t="s">
        <v>38</v>
      </c>
      <c r="AD14" s="68" t="s">
        <v>39</v>
      </c>
      <c r="AE14" s="74" t="s">
        <v>34</v>
      </c>
      <c r="AF14" s="70" t="s">
        <v>35</v>
      </c>
      <c r="AG14" s="71" t="s">
        <v>36</v>
      </c>
      <c r="AH14" s="72" t="s">
        <v>37</v>
      </c>
      <c r="AI14" s="73" t="s">
        <v>38</v>
      </c>
      <c r="AJ14" s="68" t="s">
        <v>39</v>
      </c>
    </row>
    <row r="15" spans="2:36" s="60" customFormat="1" ht="150" customHeight="1" thickBot="1" x14ac:dyDescent="0.25">
      <c r="B15" s="75">
        <v>1</v>
      </c>
      <c r="C15" s="76">
        <v>0.3</v>
      </c>
      <c r="D15" s="77" t="s">
        <v>40</v>
      </c>
      <c r="E15" s="78">
        <v>1</v>
      </c>
      <c r="F15" s="79" t="s">
        <v>41</v>
      </c>
      <c r="G15" s="78">
        <v>1</v>
      </c>
      <c r="H15" s="80" t="s">
        <v>42</v>
      </c>
      <c r="I15" s="81">
        <v>46055</v>
      </c>
      <c r="J15" s="81">
        <v>46387</v>
      </c>
      <c r="K15" s="82" t="s">
        <v>43</v>
      </c>
      <c r="L15" s="83" t="s">
        <v>44</v>
      </c>
      <c r="M15" s="84"/>
      <c r="N15" s="85"/>
      <c r="O15" s="86"/>
      <c r="P15" s="87">
        <f>Q15*$E15</f>
        <v>0</v>
      </c>
      <c r="Q15" s="88"/>
      <c r="R15" s="89">
        <f t="shared" ref="R15:S22" si="0" xml:space="preserve"> MIN(IF(R$13-$I15&lt;0,0,(R$13-$I15)/($J15-$I15)),1)</f>
        <v>0.1716867469879518</v>
      </c>
      <c r="S15" s="84"/>
      <c r="T15" s="85"/>
      <c r="U15" s="90"/>
      <c r="V15" s="87">
        <f>W15*$E15</f>
        <v>0</v>
      </c>
      <c r="W15" s="88"/>
      <c r="X15" s="89">
        <f t="shared" ref="X15:X22" si="1" xml:space="preserve"> MIN(IF(X$13-$I15&lt;0,0,(X$13-$I15)/($J15-$I15)),1)</f>
        <v>0.44578313253012047</v>
      </c>
      <c r="Y15" s="84"/>
      <c r="Z15" s="90"/>
      <c r="AA15" s="90"/>
      <c r="AB15" s="87">
        <f>AC15*$E15</f>
        <v>0</v>
      </c>
      <c r="AC15" s="88"/>
      <c r="AD15" s="89">
        <f t="shared" ref="AD15:AD22" si="2" xml:space="preserve"> MIN(IF(AD$13-$I15&lt;0,0,(AD$13-$I15)/($J15-$I15)),1)</f>
        <v>0.72289156626506024</v>
      </c>
      <c r="AE15" s="84"/>
      <c r="AF15" s="90"/>
      <c r="AG15" s="90"/>
      <c r="AH15" s="87">
        <f>AI15*$E15</f>
        <v>0</v>
      </c>
      <c r="AI15" s="88"/>
      <c r="AJ15" s="89">
        <f t="shared" ref="AJ15:AJ22" si="3" xml:space="preserve"> MIN(IF(AJ$13-$I15&lt;0,0,(AJ$13-$I15)/($J15-$I15)),1)</f>
        <v>1</v>
      </c>
    </row>
    <row r="16" spans="2:36" s="60" customFormat="1" ht="72.75" customHeight="1" x14ac:dyDescent="0.2">
      <c r="B16" s="91">
        <v>2</v>
      </c>
      <c r="C16" s="92">
        <v>0.2</v>
      </c>
      <c r="D16" s="93" t="s">
        <v>45</v>
      </c>
      <c r="E16" s="94">
        <v>0.2</v>
      </c>
      <c r="F16" s="95" t="s">
        <v>46</v>
      </c>
      <c r="G16" s="96">
        <v>3</v>
      </c>
      <c r="H16" s="97" t="s">
        <v>47</v>
      </c>
      <c r="I16" s="98">
        <v>46055</v>
      </c>
      <c r="J16" s="98">
        <v>46370</v>
      </c>
      <c r="K16" s="99" t="s">
        <v>48</v>
      </c>
      <c r="L16" s="100" t="s">
        <v>49</v>
      </c>
      <c r="M16" s="101"/>
      <c r="N16" s="102"/>
      <c r="O16" s="102"/>
      <c r="P16" s="103">
        <f>(Q16*$E16)+(Q17*$E17)+(Q18*$E18)</f>
        <v>0</v>
      </c>
      <c r="Q16" s="104"/>
      <c r="R16" s="105">
        <f t="shared" si="0"/>
        <v>0.18095238095238095</v>
      </c>
      <c r="S16" s="101"/>
      <c r="T16" s="102"/>
      <c r="U16" s="106"/>
      <c r="V16" s="103">
        <f>(W16*$E16)+(W17*$E17)+(W18*$E18)</f>
        <v>0</v>
      </c>
      <c r="W16" s="104"/>
      <c r="X16" s="105">
        <f t="shared" si="1"/>
        <v>0.46984126984126984</v>
      </c>
      <c r="Y16" s="101"/>
      <c r="Z16" s="102"/>
      <c r="AA16" s="106"/>
      <c r="AB16" s="103">
        <f>(AC16*$E16)+(AC17*$E17)+(AC18*$E18)</f>
        <v>0</v>
      </c>
      <c r="AC16" s="104"/>
      <c r="AD16" s="105">
        <f t="shared" si="2"/>
        <v>0.76190476190476186</v>
      </c>
      <c r="AE16" s="101"/>
      <c r="AF16" s="102"/>
      <c r="AG16" s="106"/>
      <c r="AH16" s="103">
        <f>(AI16*$E16)+(AI17*$E17)+(AI18*$E18)</f>
        <v>0</v>
      </c>
      <c r="AI16" s="104"/>
      <c r="AJ16" s="105">
        <f t="shared" si="3"/>
        <v>1</v>
      </c>
    </row>
    <row r="17" spans="2:36" s="60" customFormat="1" ht="73.5" customHeight="1" x14ac:dyDescent="0.2">
      <c r="B17" s="107"/>
      <c r="C17" s="108"/>
      <c r="D17" s="109"/>
      <c r="E17" s="110">
        <v>0.3</v>
      </c>
      <c r="F17" s="111" t="s">
        <v>50</v>
      </c>
      <c r="G17" s="112">
        <v>6</v>
      </c>
      <c r="H17" s="113" t="s">
        <v>51</v>
      </c>
      <c r="I17" s="114">
        <v>46024</v>
      </c>
      <c r="J17" s="114">
        <v>46387</v>
      </c>
      <c r="K17" s="115" t="s">
        <v>52</v>
      </c>
      <c r="L17" s="116" t="s">
        <v>53</v>
      </c>
      <c r="M17" s="117"/>
      <c r="N17" s="118"/>
      <c r="O17" s="118"/>
      <c r="P17" s="119"/>
      <c r="Q17" s="120"/>
      <c r="R17" s="121">
        <f t="shared" si="0"/>
        <v>0.24242424242424243</v>
      </c>
      <c r="S17" s="117"/>
      <c r="T17" s="118"/>
      <c r="U17" s="122"/>
      <c r="V17" s="119"/>
      <c r="W17" s="120"/>
      <c r="X17" s="121">
        <f t="shared" si="1"/>
        <v>0.49311294765840219</v>
      </c>
      <c r="Y17" s="117"/>
      <c r="Z17" s="118"/>
      <c r="AA17" s="122"/>
      <c r="AB17" s="119"/>
      <c r="AC17" s="120"/>
      <c r="AD17" s="121">
        <f t="shared" si="2"/>
        <v>0.74655647382920109</v>
      </c>
      <c r="AE17" s="117"/>
      <c r="AF17" s="118"/>
      <c r="AG17" s="122"/>
      <c r="AH17" s="119"/>
      <c r="AI17" s="120"/>
      <c r="AJ17" s="121">
        <f t="shared" si="3"/>
        <v>1</v>
      </c>
    </row>
    <row r="18" spans="2:36" s="60" customFormat="1" ht="108.75" thickBot="1" x14ac:dyDescent="0.25">
      <c r="B18" s="123"/>
      <c r="C18" s="124"/>
      <c r="D18" s="125"/>
      <c r="E18" s="126">
        <v>0.5</v>
      </c>
      <c r="F18" s="127" t="s">
        <v>54</v>
      </c>
      <c r="G18" s="128">
        <v>8</v>
      </c>
      <c r="H18" s="129" t="s">
        <v>55</v>
      </c>
      <c r="I18" s="130">
        <v>46055</v>
      </c>
      <c r="J18" s="130">
        <v>46387</v>
      </c>
      <c r="K18" s="131" t="s">
        <v>43</v>
      </c>
      <c r="L18" s="132" t="s">
        <v>56</v>
      </c>
      <c r="M18" s="133"/>
      <c r="N18" s="134"/>
      <c r="O18" s="134"/>
      <c r="P18" s="135"/>
      <c r="Q18" s="136"/>
      <c r="R18" s="137">
        <f t="shared" si="0"/>
        <v>0.1716867469879518</v>
      </c>
      <c r="S18" s="133"/>
      <c r="T18" s="134"/>
      <c r="U18" s="138"/>
      <c r="V18" s="135"/>
      <c r="W18" s="136"/>
      <c r="X18" s="137">
        <f t="shared" si="1"/>
        <v>0.44578313253012047</v>
      </c>
      <c r="Y18" s="133"/>
      <c r="Z18" s="134"/>
      <c r="AA18" s="138"/>
      <c r="AB18" s="135"/>
      <c r="AC18" s="136"/>
      <c r="AD18" s="137">
        <f t="shared" si="2"/>
        <v>0.72289156626506024</v>
      </c>
      <c r="AE18" s="133"/>
      <c r="AF18" s="134"/>
      <c r="AG18" s="138"/>
      <c r="AH18" s="135"/>
      <c r="AI18" s="136"/>
      <c r="AJ18" s="137">
        <f t="shared" si="3"/>
        <v>1</v>
      </c>
    </row>
    <row r="19" spans="2:36" s="60" customFormat="1" ht="139.5" customHeight="1" thickBot="1" x14ac:dyDescent="0.35">
      <c r="B19" s="75">
        <v>3</v>
      </c>
      <c r="C19" s="139">
        <v>0.1</v>
      </c>
      <c r="D19" s="140" t="s">
        <v>57</v>
      </c>
      <c r="E19" s="78">
        <v>1</v>
      </c>
      <c r="F19" s="141" t="s">
        <v>58</v>
      </c>
      <c r="G19" s="142">
        <v>3</v>
      </c>
      <c r="H19" s="80" t="s">
        <v>59</v>
      </c>
      <c r="I19" s="81">
        <v>46083</v>
      </c>
      <c r="J19" s="81">
        <v>46387</v>
      </c>
      <c r="K19" s="82" t="s">
        <v>43</v>
      </c>
      <c r="L19" s="143" t="s">
        <v>60</v>
      </c>
      <c r="M19" s="144"/>
      <c r="N19" s="145"/>
      <c r="O19" s="146"/>
      <c r="P19" s="87">
        <f>Q19*$E19</f>
        <v>0</v>
      </c>
      <c r="Q19" s="88"/>
      <c r="R19" s="89">
        <f t="shared" si="0"/>
        <v>9.5394736842105268E-2</v>
      </c>
      <c r="S19" s="147"/>
      <c r="T19" s="85"/>
      <c r="U19" s="90"/>
      <c r="V19" s="87">
        <f>W19*$E19</f>
        <v>0</v>
      </c>
      <c r="W19" s="88"/>
      <c r="X19" s="89">
        <f t="shared" si="1"/>
        <v>0.39473684210526316</v>
      </c>
      <c r="Y19" s="147"/>
      <c r="Z19" s="85"/>
      <c r="AA19" s="90"/>
      <c r="AB19" s="87">
        <f>AC19*$E19</f>
        <v>0</v>
      </c>
      <c r="AC19" s="88"/>
      <c r="AD19" s="89">
        <f t="shared" si="2"/>
        <v>0.69736842105263153</v>
      </c>
      <c r="AE19" s="147"/>
      <c r="AF19" s="85"/>
      <c r="AG19" s="90"/>
      <c r="AH19" s="87">
        <f>AI19*$E19</f>
        <v>0</v>
      </c>
      <c r="AI19" s="88"/>
      <c r="AJ19" s="89">
        <f t="shared" si="3"/>
        <v>1</v>
      </c>
    </row>
    <row r="20" spans="2:36" s="60" customFormat="1" ht="150" customHeight="1" thickBot="1" x14ac:dyDescent="0.35">
      <c r="B20" s="75">
        <v>4</v>
      </c>
      <c r="C20" s="139">
        <v>0.2</v>
      </c>
      <c r="D20" s="77" t="s">
        <v>61</v>
      </c>
      <c r="E20" s="76">
        <v>1</v>
      </c>
      <c r="F20" s="141" t="s">
        <v>62</v>
      </c>
      <c r="G20" s="148">
        <v>4</v>
      </c>
      <c r="H20" s="149" t="s">
        <v>63</v>
      </c>
      <c r="I20" s="81">
        <v>46055</v>
      </c>
      <c r="J20" s="81">
        <v>46387</v>
      </c>
      <c r="K20" s="82" t="s">
        <v>64</v>
      </c>
      <c r="L20" s="83" t="s">
        <v>65</v>
      </c>
      <c r="M20" s="144"/>
      <c r="N20" s="145"/>
      <c r="O20" s="146"/>
      <c r="P20" s="87">
        <f>Q20*$E20</f>
        <v>0</v>
      </c>
      <c r="Q20" s="88"/>
      <c r="R20" s="89">
        <f t="shared" si="0"/>
        <v>0.1716867469879518</v>
      </c>
      <c r="S20" s="147"/>
      <c r="T20" s="85"/>
      <c r="U20" s="90"/>
      <c r="V20" s="87">
        <f>W20*$E20</f>
        <v>0</v>
      </c>
      <c r="W20" s="88"/>
      <c r="X20" s="89">
        <f t="shared" si="1"/>
        <v>0.44578313253012047</v>
      </c>
      <c r="Y20" s="147"/>
      <c r="Z20" s="85"/>
      <c r="AA20" s="90"/>
      <c r="AB20" s="87">
        <f>AC20*$E20</f>
        <v>0</v>
      </c>
      <c r="AC20" s="88"/>
      <c r="AD20" s="89">
        <f t="shared" si="2"/>
        <v>0.72289156626506024</v>
      </c>
      <c r="AE20" s="147"/>
      <c r="AF20" s="85"/>
      <c r="AG20" s="90"/>
      <c r="AH20" s="87">
        <f>AI20*$E20</f>
        <v>0</v>
      </c>
      <c r="AI20" s="88"/>
      <c r="AJ20" s="89">
        <f t="shared" si="3"/>
        <v>1</v>
      </c>
    </row>
    <row r="21" spans="2:36" s="60" customFormat="1" ht="136.5" customHeight="1" x14ac:dyDescent="0.3">
      <c r="B21" s="150">
        <v>5</v>
      </c>
      <c r="C21" s="151">
        <v>0.2</v>
      </c>
      <c r="D21" s="93" t="s">
        <v>66</v>
      </c>
      <c r="E21" s="152">
        <v>0.8</v>
      </c>
      <c r="F21" s="153" t="s">
        <v>67</v>
      </c>
      <c r="G21" s="154">
        <v>2</v>
      </c>
      <c r="H21" s="155" t="s">
        <v>68</v>
      </c>
      <c r="I21" s="156">
        <v>46083</v>
      </c>
      <c r="J21" s="156">
        <v>46325</v>
      </c>
      <c r="K21" s="99" t="s">
        <v>69</v>
      </c>
      <c r="L21" s="100" t="s">
        <v>70</v>
      </c>
      <c r="M21" s="157"/>
      <c r="N21" s="158"/>
      <c r="O21" s="159"/>
      <c r="P21" s="160">
        <f>(Q21*$E21)+(Q22*$E22)</f>
        <v>0</v>
      </c>
      <c r="Q21" s="104"/>
      <c r="R21" s="105">
        <f t="shared" si="0"/>
        <v>0.11983471074380166</v>
      </c>
      <c r="S21" s="161"/>
      <c r="T21" s="102"/>
      <c r="U21" s="162"/>
      <c r="V21" s="160">
        <f>(W21*$E21)+(W22*$E22)</f>
        <v>0</v>
      </c>
      <c r="W21" s="104"/>
      <c r="X21" s="105">
        <f t="shared" si="1"/>
        <v>0.49586776859504134</v>
      </c>
      <c r="Y21" s="161"/>
      <c r="Z21" s="163"/>
      <c r="AA21" s="106"/>
      <c r="AB21" s="160">
        <f>(AC21*$E21)+(AC22*$E22)</f>
        <v>0</v>
      </c>
      <c r="AC21" s="104"/>
      <c r="AD21" s="105">
        <f t="shared" si="2"/>
        <v>0.87603305785123964</v>
      </c>
      <c r="AE21" s="161"/>
      <c r="AF21" s="163"/>
      <c r="AG21" s="106"/>
      <c r="AH21" s="160">
        <f>(AI21*$E21)+(AI22*$E22)</f>
        <v>0</v>
      </c>
      <c r="AI21" s="104"/>
      <c r="AJ21" s="105">
        <f t="shared" si="3"/>
        <v>1</v>
      </c>
    </row>
    <row r="22" spans="2:36" s="60" customFormat="1" ht="108" customHeight="1" thickBot="1" x14ac:dyDescent="0.35">
      <c r="B22" s="164"/>
      <c r="C22" s="165"/>
      <c r="D22" s="166"/>
      <c r="E22" s="167">
        <v>0.2</v>
      </c>
      <c r="F22" s="168" t="s">
        <v>71</v>
      </c>
      <c r="G22" s="169">
        <v>2</v>
      </c>
      <c r="H22" s="170" t="s">
        <v>72</v>
      </c>
      <c r="I22" s="171">
        <v>46118</v>
      </c>
      <c r="J22" s="171">
        <v>46387</v>
      </c>
      <c r="K22" s="172" t="s">
        <v>69</v>
      </c>
      <c r="L22" s="173" t="s">
        <v>60</v>
      </c>
      <c r="M22" s="174"/>
      <c r="N22" s="175"/>
      <c r="O22" s="176"/>
      <c r="P22" s="177"/>
      <c r="Q22" s="178"/>
      <c r="R22" s="179">
        <f t="shared" si="0"/>
        <v>0</v>
      </c>
      <c r="S22" s="180"/>
      <c r="T22" s="181"/>
      <c r="U22" s="182"/>
      <c r="V22" s="177"/>
      <c r="W22" s="178"/>
      <c r="X22" s="179">
        <f t="shared" si="1"/>
        <v>0.31598513011152418</v>
      </c>
      <c r="Y22" s="183"/>
      <c r="Z22" s="184"/>
      <c r="AA22" s="185"/>
      <c r="AB22" s="177"/>
      <c r="AC22" s="178"/>
      <c r="AD22" s="179">
        <f t="shared" si="2"/>
        <v>0.65799256505576209</v>
      </c>
      <c r="AE22" s="183"/>
      <c r="AF22" s="184"/>
      <c r="AG22" s="185"/>
      <c r="AH22" s="177"/>
      <c r="AI22" s="178"/>
      <c r="AJ22" s="179">
        <f t="shared" si="3"/>
        <v>1</v>
      </c>
    </row>
    <row r="23" spans="2:36" ht="25.5" customHeight="1" thickBot="1" x14ac:dyDescent="0.3">
      <c r="C23" s="186">
        <f>SUM(C15:C22)</f>
        <v>1</v>
      </c>
      <c r="M23" s="187" t="s">
        <v>73</v>
      </c>
      <c r="N23" s="188"/>
      <c r="O23" s="189"/>
      <c r="P23" s="190">
        <f>(P15*$C15)+(P16*$C16)+(P19*$C19)+(P20*$C20)+(P21*$C21)</f>
        <v>0</v>
      </c>
      <c r="Q23" s="191">
        <f>(Q15*$E15)*$C15+((Q16*$E16)+(Q17*$E17)+(Q18*$E18))*$C16+(Q19*$E19)*$C19+(Q20*$E20)*$C20+((Q21*$E21)+(Q22*$E22))*$C21</f>
        <v>0</v>
      </c>
      <c r="R23" s="192">
        <f>(R15*$E15)*$C15+((R16*$E16)+(R17*$E17)+(R18*$E18))*$C16+(R19*$E19)*$C19+(R20*$E20)*$C20+((R21*$E21)+(R22*$E22))*$C21</f>
        <v>0.15350862537953969</v>
      </c>
      <c r="S23" s="188" t="s">
        <v>73</v>
      </c>
      <c r="T23" s="188"/>
      <c r="U23" s="189"/>
      <c r="V23" s="190">
        <f>(V15*$C15)+(V16*$C16)+(V19*$C19)+(V20*$C20)+(V21*$C21)</f>
        <v>0</v>
      </c>
      <c r="W23" s="191">
        <f>(W15*$E15)*$C15+((W16*$E16)+(W17*$E17)+(W18*$E18))*$C16+(W19*$E19)*$C19+(W20*$E20)*$C20+((W21*$E21)+(W22*$E22))*$C21</f>
        <v>0</v>
      </c>
      <c r="X23" s="192">
        <f>(X15*$E15)*$C15+((X16*$E16)+(X17*$E17)+(X18*$E18))*$C16+(X19*$E19)*$C19+(X20*$E20)*$C20+((X21*$E21)+(X22*$E22))*$C21</f>
        <v>0.44730223956142112</v>
      </c>
      <c r="Y23" s="187" t="s">
        <v>73</v>
      </c>
      <c r="Z23" s="188"/>
      <c r="AA23" s="189"/>
      <c r="AB23" s="190">
        <f>(AB15*$C15)+(AB16*$C16)+(AB19*$C19)+(AB20*$C20)+(AB21*$C21)</f>
        <v>0</v>
      </c>
      <c r="AC23" s="191">
        <f>(AC15*$E15)*$C15+((AC16*$E16)+(AC17*$E17)+(AC18*$E18))*$C16+(AC19*$E19)*$C19+(AC20*$E20)*$C20+((AC21*$E21)+(AC22*$E22))*$C21</f>
        <v>0</v>
      </c>
      <c r="AD23" s="192">
        <f>(AD15*$E15)*$C15+((AD16*$E16)+(AD17*$E17)+(AD18*$E18))*$C16+(AD19*$E19)*$C19+(AD20*$E20)*$C20+((AD21*$E21)+(AD22*$E22))*$C21</f>
        <v>0.74522635262867065</v>
      </c>
      <c r="AE23" s="187" t="s">
        <v>73</v>
      </c>
      <c r="AF23" s="188"/>
      <c r="AG23" s="189"/>
      <c r="AH23" s="190">
        <f>(AH15*$C15)+(AH16*$C16)+(AH19*$C19)+(AH20*$C20)+(AH21*$C21)</f>
        <v>0</v>
      </c>
      <c r="AI23" s="191">
        <f>(AI15*$E15)*$C15+((AI16*$E16)+(AI17*$E17)+(AI18*$E18))*$C16+(AI19*$E19)*$C19+(AI20*$E20)*$C20+((AI21*$E21)+(AI22*$E22))*$C21</f>
        <v>0</v>
      </c>
      <c r="AJ23" s="192">
        <f>(AJ15*$E15)*$C15+((AJ16*$E16)+(AJ17*$E17)+(AJ18*$E18))*$C16+(AJ19*$E19)*$C19+(AJ20*$E20)*$C20+((AJ21*$E21)+(AJ22*$E22))*$C21</f>
        <v>1</v>
      </c>
    </row>
    <row r="24" spans="2:36" ht="13.5" customHeight="1" x14ac:dyDescent="0.25">
      <c r="X24" s="193"/>
      <c r="AB24" s="194"/>
      <c r="AH24" s="194"/>
    </row>
  </sheetData>
  <sheetProtection algorithmName="SHA-512" hashValue="s+/u2WvyO1KN5y9tH2Ru0Oaf2/7av0whUSXugGr68jErrz2+GAhTkpi1jxb+rFSd/uodCz9cvJCEE2LFL4DIqA==" saltValue="iqOwIFHmIOVprlMVmrs8iA==" spinCount="100000" sheet="1" objects="1" scenarios="1"/>
  <protectedRanges>
    <protectedRange sqref="K14:L14 E14:H14" name="Simulado"/>
    <protectedRange sqref="E15:L15 G20 G16:G18 C15:C18 I16:J18" name="Simulado_1"/>
  </protectedRanges>
  <mergeCells count="41">
    <mergeCell ref="M23:O23"/>
    <mergeCell ref="S23:U23"/>
    <mergeCell ref="Y23:AA23"/>
    <mergeCell ref="AE23:AG23"/>
    <mergeCell ref="AH16:AH18"/>
    <mergeCell ref="B21:B22"/>
    <mergeCell ref="C21:C22"/>
    <mergeCell ref="D21:D22"/>
    <mergeCell ref="P21:P22"/>
    <mergeCell ref="V21:V22"/>
    <mergeCell ref="AB21:AB22"/>
    <mergeCell ref="AH21:AH22"/>
    <mergeCell ref="M13:Q13"/>
    <mergeCell ref="S13:W13"/>
    <mergeCell ref="Y13:AC13"/>
    <mergeCell ref="AE13:AI13"/>
    <mergeCell ref="B16:B18"/>
    <mergeCell ref="C16:C18"/>
    <mergeCell ref="D16:D18"/>
    <mergeCell ref="P16:P18"/>
    <mergeCell ref="V16:V18"/>
    <mergeCell ref="AB16:AB18"/>
    <mergeCell ref="B11:E11"/>
    <mergeCell ref="F11:L11"/>
    <mergeCell ref="B12:E12"/>
    <mergeCell ref="F12:L12"/>
    <mergeCell ref="B13:E13"/>
    <mergeCell ref="F13:L13"/>
    <mergeCell ref="B7:L7"/>
    <mergeCell ref="B8:E8"/>
    <mergeCell ref="F8:L8"/>
    <mergeCell ref="B9:E9"/>
    <mergeCell ref="F9:L9"/>
    <mergeCell ref="B10:E10"/>
    <mergeCell ref="F10:L10"/>
    <mergeCell ref="B2:D4"/>
    <mergeCell ref="E2:AG4"/>
    <mergeCell ref="AH2:AI2"/>
    <mergeCell ref="AH3:AI3"/>
    <mergeCell ref="AH4:AI4"/>
    <mergeCell ref="B6:AJ6"/>
  </mergeCells>
  <conditionalFormatting sqref="Q15">
    <cfRule type="containsBlanks" dxfId="63" priority="61">
      <formula>LEN(TRIM(Q15))=0</formula>
    </cfRule>
    <cfRule type="expression" dxfId="62" priority="62">
      <formula>(Q15&lt;(R15*0.75))</formula>
    </cfRule>
    <cfRule type="expression" dxfId="61" priority="63">
      <formula>AND(Q15&lt;(R15*0.9),Q15&gt;=(R15*0.75))</formula>
    </cfRule>
    <cfRule type="expression" dxfId="60" priority="64">
      <formula>Q15&gt;=(R15*0.9)</formula>
    </cfRule>
  </conditionalFormatting>
  <conditionalFormatting sqref="Q16:Q18">
    <cfRule type="containsBlanks" dxfId="59" priority="57">
      <formula>LEN(TRIM(Q16))=0</formula>
    </cfRule>
    <cfRule type="expression" dxfId="58" priority="58">
      <formula>(Q16&lt;(R16*0.75))</formula>
    </cfRule>
    <cfRule type="expression" dxfId="57" priority="59">
      <formula>AND(Q16&lt;(R16*0.9),Q16&gt;=(R16*0.75))</formula>
    </cfRule>
    <cfRule type="expression" dxfId="56" priority="60">
      <formula>Q16&gt;=(R16*0.9)</formula>
    </cfRule>
  </conditionalFormatting>
  <conditionalFormatting sqref="Q19:Q20">
    <cfRule type="containsBlanks" dxfId="55" priority="53">
      <formula>LEN(TRIM(Q19))=0</formula>
    </cfRule>
    <cfRule type="expression" dxfId="54" priority="54">
      <formula>(Q19&lt;(R19*0.75))</formula>
    </cfRule>
    <cfRule type="expression" dxfId="53" priority="55">
      <formula>AND(Q19&lt;(R19*0.9),Q19&gt;=(R19*0.75))</formula>
    </cfRule>
    <cfRule type="expression" dxfId="52" priority="56">
      <formula>Q19&gt;=(R19*0.9)</formula>
    </cfRule>
  </conditionalFormatting>
  <conditionalFormatting sqref="Q21:Q22">
    <cfRule type="containsBlanks" dxfId="51" priority="49">
      <formula>LEN(TRIM(Q21))=0</formula>
    </cfRule>
    <cfRule type="expression" dxfId="50" priority="50">
      <formula>(Q21&lt;(R21*0.75))</formula>
    </cfRule>
    <cfRule type="expression" dxfId="49" priority="51">
      <formula>AND(Q21&lt;(R21*0.9),Q21&gt;=(R21*0.75))</formula>
    </cfRule>
    <cfRule type="expression" dxfId="48" priority="52">
      <formula>Q21&gt;=(R21*0.9)</formula>
    </cfRule>
  </conditionalFormatting>
  <conditionalFormatting sqref="W15">
    <cfRule type="containsBlanks" dxfId="47" priority="45">
      <formula>LEN(TRIM(W15))=0</formula>
    </cfRule>
    <cfRule type="expression" dxfId="46" priority="46">
      <formula>(W15&lt;(X15*0.75))</formula>
    </cfRule>
    <cfRule type="expression" dxfId="45" priority="47">
      <formula>AND(W15&lt;(X15*0.9),W15&gt;=(X15*0.75))</formula>
    </cfRule>
    <cfRule type="expression" dxfId="44" priority="48">
      <formula>W15&gt;=(X15*0.9)</formula>
    </cfRule>
  </conditionalFormatting>
  <conditionalFormatting sqref="W16:W18">
    <cfRule type="containsBlanks" dxfId="43" priority="41">
      <formula>LEN(TRIM(W16))=0</formula>
    </cfRule>
    <cfRule type="expression" dxfId="42" priority="42">
      <formula>(W16&lt;(X16*0.75))</formula>
    </cfRule>
    <cfRule type="expression" dxfId="41" priority="43">
      <formula>AND(W16&lt;(X16*0.9),W16&gt;=(X16*0.75))</formula>
    </cfRule>
    <cfRule type="expression" dxfId="40" priority="44">
      <formula>W16&gt;=(X16*0.9)</formula>
    </cfRule>
  </conditionalFormatting>
  <conditionalFormatting sqref="W19:W20">
    <cfRule type="containsBlanks" dxfId="39" priority="37">
      <formula>LEN(TRIM(W19))=0</formula>
    </cfRule>
    <cfRule type="expression" dxfId="38" priority="38">
      <formula>(W19&lt;(X19*0.75))</formula>
    </cfRule>
    <cfRule type="expression" dxfId="37" priority="39">
      <formula>AND(W19&lt;(X19*0.9),W19&gt;=(X19*0.75))</formula>
    </cfRule>
    <cfRule type="expression" dxfId="36" priority="40">
      <formula>W19&gt;=(X19*0.9)</formula>
    </cfRule>
  </conditionalFormatting>
  <conditionalFormatting sqref="W21:W22">
    <cfRule type="containsBlanks" dxfId="35" priority="33">
      <formula>LEN(TRIM(W21))=0</formula>
    </cfRule>
    <cfRule type="expression" dxfId="34" priority="34">
      <formula>(W21&lt;(X21*0.75))</formula>
    </cfRule>
    <cfRule type="expression" dxfId="33" priority="35">
      <formula>AND(W21&lt;(X21*0.9),W21&gt;=(X21*0.75))</formula>
    </cfRule>
    <cfRule type="expression" dxfId="32" priority="36">
      <formula>W21&gt;=(X21*0.9)</formula>
    </cfRule>
  </conditionalFormatting>
  <conditionalFormatting sqref="AC15">
    <cfRule type="containsBlanks" dxfId="31" priority="29">
      <formula>LEN(TRIM(AC15))=0</formula>
    </cfRule>
    <cfRule type="expression" dxfId="30" priority="30">
      <formula>(AC15&lt;(AD15*0.75))</formula>
    </cfRule>
    <cfRule type="expression" dxfId="29" priority="31">
      <formula>AND(AC15&lt;(AD15*0.9),AC15&gt;=(AD15*0.75))</formula>
    </cfRule>
    <cfRule type="expression" dxfId="28" priority="32">
      <formula>AC15&gt;=(AD15*0.9)</formula>
    </cfRule>
  </conditionalFormatting>
  <conditionalFormatting sqref="AC16:AC18">
    <cfRule type="containsBlanks" dxfId="27" priority="25">
      <formula>LEN(TRIM(AC16))=0</formula>
    </cfRule>
    <cfRule type="expression" dxfId="26" priority="26">
      <formula>(AC16&lt;(AD16*0.75))</formula>
    </cfRule>
    <cfRule type="expression" dxfId="25" priority="27">
      <formula>AND(AC16&lt;(AD16*0.9),AC16&gt;=(AD16*0.75))</formula>
    </cfRule>
    <cfRule type="expression" dxfId="24" priority="28">
      <formula>AC16&gt;=(AD16*0.9)</formula>
    </cfRule>
  </conditionalFormatting>
  <conditionalFormatting sqref="AC19:AC20">
    <cfRule type="containsBlanks" dxfId="23" priority="21">
      <formula>LEN(TRIM(AC19))=0</formula>
    </cfRule>
    <cfRule type="expression" dxfId="22" priority="22">
      <formula>(AC19&lt;(AD19*0.75))</formula>
    </cfRule>
    <cfRule type="expression" dxfId="21" priority="23">
      <formula>AND(AC19&lt;(AD19*0.9),AC19&gt;=(AD19*0.75))</formula>
    </cfRule>
    <cfRule type="expression" dxfId="20" priority="24">
      <formula>AC19&gt;=(AD19*0.9)</formula>
    </cfRule>
  </conditionalFormatting>
  <conditionalFormatting sqref="AC21:AC22">
    <cfRule type="containsBlanks" dxfId="19" priority="17">
      <formula>LEN(TRIM(AC21))=0</formula>
    </cfRule>
    <cfRule type="expression" dxfId="18" priority="18">
      <formula>(AC21&lt;(AD21*0.75))</formula>
    </cfRule>
    <cfRule type="expression" dxfId="17" priority="19">
      <formula>AND(AC21&lt;(AD21*0.9),AC21&gt;=(AD21*0.75))</formula>
    </cfRule>
    <cfRule type="expression" dxfId="16" priority="20">
      <formula>AC21&gt;=(AD21*0.9)</formula>
    </cfRule>
  </conditionalFormatting>
  <conditionalFormatting sqref="AI15">
    <cfRule type="containsBlanks" dxfId="15" priority="13">
      <formula>LEN(TRIM(AI15))=0</formula>
    </cfRule>
    <cfRule type="expression" dxfId="14" priority="14">
      <formula>(AI15&lt;(AJ15*0.75))</formula>
    </cfRule>
    <cfRule type="expression" dxfId="13" priority="15">
      <formula>AND(AI15&lt;(AJ15*0.9),AI15&gt;=(AJ15*0.75))</formula>
    </cfRule>
    <cfRule type="expression" dxfId="12" priority="16">
      <formula>AI15&gt;=(AJ15*0.9)</formula>
    </cfRule>
  </conditionalFormatting>
  <conditionalFormatting sqref="AI16:AI18">
    <cfRule type="containsBlanks" dxfId="11" priority="9">
      <formula>LEN(TRIM(AI16))=0</formula>
    </cfRule>
    <cfRule type="expression" dxfId="10" priority="10">
      <formula>(AI16&lt;(AJ16*0.75))</formula>
    </cfRule>
    <cfRule type="expression" dxfId="9" priority="11">
      <formula>AND(AI16&lt;(AJ16*0.9),AI16&gt;=(AJ16*0.75))</formula>
    </cfRule>
    <cfRule type="expression" dxfId="8" priority="12">
      <formula>AI16&gt;=(AJ16*0.9)</formula>
    </cfRule>
  </conditionalFormatting>
  <conditionalFormatting sqref="AI19:AI20">
    <cfRule type="containsBlanks" dxfId="7" priority="5">
      <formula>LEN(TRIM(AI19))=0</formula>
    </cfRule>
    <cfRule type="expression" dxfId="6" priority="6">
      <formula>(AI19&lt;(AJ19*0.75))</formula>
    </cfRule>
    <cfRule type="expression" dxfId="5" priority="7">
      <formula>AND(AI19&lt;(AJ19*0.9),AI19&gt;=(AJ19*0.75))</formula>
    </cfRule>
    <cfRule type="expression" dxfId="4" priority="8">
      <formula>AI19&gt;=(AJ19*0.9)</formula>
    </cfRule>
  </conditionalFormatting>
  <conditionalFormatting sqref="AI21:AI22">
    <cfRule type="containsBlanks" dxfId="3" priority="1">
      <formula>LEN(TRIM(AI21))=0</formula>
    </cfRule>
    <cfRule type="expression" dxfId="2" priority="2">
      <formula>(AI21&lt;(AJ21*0.75))</formula>
    </cfRule>
    <cfRule type="expression" dxfId="1" priority="3">
      <formula>AND(AI21&lt;(AJ21*0.9),AI21&gt;=(AJ21*0.75))</formula>
    </cfRule>
    <cfRule type="expression" dxfId="0" priority="4">
      <formula>AI21&gt;=(AJ21*0.9)</formula>
    </cfRule>
  </conditionalFormatting>
  <dataValidations count="23">
    <dataValidation allowBlank="1" showInputMessage="1" showErrorMessage="1" promptTitle="Validación OAP" prompt="Se incluye una breve descripción del avance realizado por OAP a las evidencias, análisis cualitativo, análisis cuantitativo. " sqref="O14 U14 AA14 AG14" xr:uid="{1800C76A-6BA2-47E5-8EBB-0F5E7A433917}"/>
    <dataValidation allowBlank="1" showInputMessage="1" showErrorMessage="1" promptTitle="Avance esperado actividad" prompt="Se visualiza el avance esperado cuantitativo " sqref="AD14 AJ14 X14 R14" xr:uid="{C06CAE0B-4B21-49C3-93E7-4696FA94785C}"/>
    <dataValidation allowBlank="1" showInputMessage="1" showErrorMessage="1" prompt="Sumatoria de las acciones, las cuales deben dar como resultado el 100%. " sqref="C23" xr:uid="{AF1D836F-6092-46DA-807C-621931BA9687}"/>
    <dataValidation allowBlank="1" showInputMessage="1" showErrorMessage="1" promptTitle="Avance real actividad" prompt="Reportar el avance real cuantitativo y acumulado de la actividad" sqref="Q14 W14 AC14 AI14" xr:uid="{E920298F-560A-4E1C-9CA0-CEB0F925815D}"/>
    <dataValidation allowBlank="1" showInputMessage="1" showErrorMessage="1" promptTitle="Avance real acumulado acción" prompt="Reportar el avance real cuantitativo y acumulado de la acción " sqref="P14 V14 AB14 AH14" xr:uid="{B6D76EC6-476B-48BF-805D-5FC8D2C4BD29}"/>
    <dataValidation allowBlank="1" showInputMessage="1" showErrorMessage="1" promptTitle="Análisis Cualitativo" prompt="Se debe describir la gestión realizada durante el periodo reportado fechas, actividades relevante  y en caso de que aplique que falta para cumplir el 100%" sqref="N14 T14 Z14 AF14" xr:uid="{4D4DEA9D-0D42-4DE9-B555-504797F2EF8C}"/>
    <dataValidation allowBlank="1" showInputMessage="1" showErrorMessage="1" promptTitle="Evidencia" prompt="Relacionar el nombre de la evidencia incluida en la carpeta compartida por la OAP. que permita validar el cumplimiento de la actividad: EV1 XXXXX , EV2 XXXXXXX (Nombres cortos) _x000a_ " sqref="M14 S14 Y14 AE14" xr:uid="{A0058E75-E17D-4CF0-B756-8BCB063835E1}"/>
    <dataValidation allowBlank="1" showInputMessage="1" showErrorMessage="1" promptTitle="Dependencia Apoyo" prompt="Relacionar el nombre de la(s) dependencia(s) que apoya(n) la implementación de las acciones y actividades. " sqref="L14" xr:uid="{AADA8821-743C-455E-ABAE-F58F17BB6D9C}"/>
    <dataValidation allowBlank="1" showInputMessage="1" showErrorMessage="1" promptTitle="Dependencia líder " prompt="Relacionar la dependencia responsable de gestionar que la acción y las actividades se implementen. " sqref="K14" xr:uid="{E39382C2-3614-4657-BA4F-29FEDE145B79}"/>
    <dataValidation allowBlank="1" showInputMessage="1" showErrorMessage="1" promptTitle="Fecha de finalización" prompt="Diligenciar la fecha en la cual se planea culminarla actividad; para la planeación tener en cuenta festivos, semanas de receso, semana santa." sqref="J14" xr:uid="{BA9C5C19-4051-44F3-A1B5-53EF9899DF61}"/>
    <dataValidation allowBlank="1" showInputMessage="1" showErrorMessage="1" promptTitle="Fecha de inicio " prompt="Diligenciar la fecha en la cual se planea iniciar la actividad; para la planeación tener en cuenta festivos, semanas de receso, semana santa." sqref="I14" xr:uid="{5A294010-2FDE-4855-9421-BF17E02A68F3}"/>
    <dataValidation allowBlank="1" showInputMessage="1" showErrorMessage="1" promptTitle="Producto esperado" prompt="Debe relacionar el producto final a entregar para dar cumplimiento a las actividades y acción establecida. Por ejemplo: Plan de trabajo con ejecución del 100%. " sqref="H14" xr:uid="{8CB2C4F9-260E-44AB-93D0-E92540E923FD}"/>
    <dataValidation allowBlank="1" showInputMessage="1" showErrorMessage="1" promptTitle="Peso por actividad" prompt="Debe asignarse un porcentaje a cada actividad, el peso de la actividades deben sumar un 100%." sqref="E14" xr:uid="{6B2A37B6-5EB1-4492-969F-232B78943916}"/>
    <dataValidation allowBlank="1" showInputMessage="1" showErrorMessage="1" promptTitle="Peso de la Acción " prompt="Debe asignarse un porcentaje a cada acción, el peso de la acciones debe sumar un 100%,  por lo cual se requiere de atención detalle en el peso dado a cada una de ellas " sqref="C14" xr:uid="{C9940BF5-D501-45B1-BD0E-2335A294C1F1}"/>
    <dataValidation allowBlank="1" showInputMessage="1" showErrorMessage="1" promptTitle="Acción" prompt="Se debe relacionar la acción principal a desarrollar de acuerdo a lo identificado con los diferentes insumos y se debe redactar iniciando en verbo infinitivo. " sqref="D14" xr:uid="{55B4A924-8F22-461C-8B1F-2C5E4FEEA60F}"/>
    <dataValidation allowBlank="1" showInputMessage="1" showErrorMessage="1" promptTitle="Meta" prompt="Registre la meta de la actividad. Si se encuentra relacionada en otro instrumento de planeación debe ser la misma meta._x000a_" sqref="G14" xr:uid="{94C5609F-3F98-41C5-9D4A-18C4113EF13D}"/>
    <dataValidation allowBlank="1" showInputMessage="1" showErrorMessage="1" promptTitle="Actividades " prompt="Se debe redactar en infinitivo las actividades a desarrollar para dar cumplimiento a la acción definida. Estas actividades deben numerarse 1.1. xxxxx 1.2. xxxxxxxx 1.3. xxxxxxx" sqref="F14" xr:uid="{562B2443-721F-445E-9CA9-F47E91E69CAB}"/>
    <dataValidation allowBlank="1" showInputMessage="1" showErrorMessage="1" promptTitle="Ítem" prompt="En este campo se relaciona el número consecutivo de acciones formuladas _x000a_" sqref="B14" xr:uid="{8B49E284-0B67-426D-A496-05B4E6E479E4}"/>
    <dataValidation allowBlank="1" showInputMessage="1" showErrorMessage="1" promptTitle="Dimensión No." prompt="Incluir en texto la dimensión en la cual se encuentra la política MIPG. Ejm: La polìtica institucional corresponde a la dimensión  Direccionamiento Estratégico. _x000a_ _x000a_" sqref="B13" xr:uid="{94D2F4C7-4760-4E53-90B1-EC0E8F351C49}"/>
    <dataValidation allowBlank="1" showInputMessage="1" showErrorMessage="1" promptTitle="Versión " prompt="Este campo será diligenciado únicamente por la OAP cuando sea requerido. Ejm: Versión 1: Aprobación del plan de acción de la política en el CIGD del XX/XX/202X" sqref="B12:E12" xr:uid="{7695691B-DD6D-43CF-9816-2A68E0F3B0FE}"/>
    <dataValidation allowBlank="1" showInputMessage="1" showErrorMessage="1" promptTitle="Líder la política " prompt="Relacionar Cargo del líder de la política (Subdirector/Jefe) y adicional si aplica el cargo de la coordinación. Ejm: Subdirector SAF - Coordinador del Grupo de Gestión Contractual" sqref="B11:E11" xr:uid="{75F13FDD-018C-4835-BF4A-9F5A2A031F1D}"/>
    <dataValidation allowBlank="1" showInputMessage="1" showErrorMessage="1" promptTitle="Objetivo de la política " prompt="Incluir el propósito relacionado en el Manual de MIPG " sqref="B9:E9" xr:uid="{5C3F055B-9B0F-488A-8C27-D2E860E5A92D}"/>
    <dataValidation allowBlank="1" showInputMessage="1" showErrorMessage="1" promptTitle="Polìtica de Gestión " prompt="Incluir el nombre de la política MIPG: Ej: Planeación Institucional" sqref="B8:E8" xr:uid="{89776B4C-DE62-4B3A-8E37-65B9B09C34C7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13. Participación Ciudadana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 Andrea Zambrano Jimenez</dc:creator>
  <cp:lastModifiedBy>Johana Andrea Zambrano Jimenez</cp:lastModifiedBy>
  <dcterms:created xsi:type="dcterms:W3CDTF">2026-01-28T15:48:14Z</dcterms:created>
  <dcterms:modified xsi:type="dcterms:W3CDTF">2026-01-28T16:01:50Z</dcterms:modified>
</cp:coreProperties>
</file>