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howInkAnnotation="0" codeName="ThisWorkbook" defaultThemeVersion="166925"/>
  <mc:AlternateContent xmlns:mc="http://schemas.openxmlformats.org/markup-compatibility/2006">
    <mc:Choice Requires="x15">
      <x15ac:absPath xmlns:x15ac="http://schemas.microsoft.com/office/spreadsheetml/2010/11/ac" url="https://anla.sharepoint.com/sites/OCI/Documentos compartidos/Informes_/08_Seguimiento_Litigob_EKOGUI/CERTIF_2024_I/4_Informe/"/>
    </mc:Choice>
  </mc:AlternateContent>
  <xr:revisionPtr revIDLastSave="14" documentId="13_ncr:1_{8BE67160-E3E3-4493-9A80-0F17C15E7062}" xr6:coauthVersionLast="47" xr6:coauthVersionMax="47" xr10:uidLastSave="{AAB53243-107E-4393-A659-74D9F52D008A}"/>
  <bookViews>
    <workbookView xWindow="-103" yWindow="-103" windowWidth="16663" windowHeight="8743" tabRatio="855" firstSheet="4" activeTab="4"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sharedStrings.xml><?xml version="1.0" encoding="utf-8"?>
<sst xmlns="http://schemas.openxmlformats.org/spreadsheetml/2006/main" count="750" uniqueCount="647">
  <si>
    <t>Plantilla de certificado de Control Interno eKOGUI I semestre 2024</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</si>
  <si>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</si>
  <si>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</si>
  <si>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ACTIVOS 30 DE JUNIO DE 2024</t>
  </si>
  <si>
    <t>Si</t>
  </si>
  <si>
    <t>Favor Diligenciar los Campos Resaltados</t>
  </si>
  <si>
    <t>No</t>
  </si>
  <si>
    <t>Fecha de diligenciamiento de plantilla/Descarga</t>
  </si>
  <si>
    <t>N/A</t>
  </si>
  <si>
    <t>Favor Diligenciar los campos Resaltados</t>
  </si>
  <si>
    <t>ROL</t>
  </si>
  <si>
    <t>TIENE EL ROL</t>
  </si>
  <si>
    <t>FECHA CREACIÓN  EN EKOGUI</t>
  </si>
  <si>
    <t>NOMBRE</t>
  </si>
  <si>
    <t>FECHA ÚLTIMA CAPACITACIÓN</t>
  </si>
  <si>
    <t>ACTUALIZADO</t>
  </si>
  <si>
    <t>JEFE FINANCIERO</t>
  </si>
  <si>
    <t>ROCIO LÓPEZ PALENCIA</t>
  </si>
  <si>
    <t>JEFE JURÍDICO</t>
  </si>
  <si>
    <t xml:space="preserve">CARLOS EDUARDO SILVA ORJUELA </t>
  </si>
  <si>
    <t>ENLACE DE PAGOS</t>
  </si>
  <si>
    <t>JEFE CONTROL INTERNO</t>
  </si>
  <si>
    <t xml:space="preserve">ELÍAS ALONSO NULE RHENALS </t>
  </si>
  <si>
    <t>SECRETARIO TÉCNICO</t>
  </si>
  <si>
    <t>ADMINISTRADOR DE LA ENTIDAD</t>
  </si>
  <si>
    <t>DANIEL RICARDO PÁEZ DELGADO</t>
  </si>
  <si>
    <t>Observaciones</t>
  </si>
  <si>
    <t>Sin observaciones</t>
  </si>
  <si>
    <t>Genera Acciones de Mejoramiento</t>
  </si>
  <si>
    <t>Abogados al 30 de junio de 2024</t>
  </si>
  <si>
    <t>INFORMACIÓN (1)</t>
  </si>
  <si>
    <t>CANTIDAD DE ABOGADOS</t>
  </si>
  <si>
    <t>ABOGADOS ACTIVOS AL 30-06-2024</t>
  </si>
  <si>
    <t>CANTIDAD</t>
  </si>
  <si>
    <t>Tienen información estudios</t>
  </si>
  <si>
    <t>CANTIDAD DE ABOGADOS LITIGANDO SEGUN JURIDICA</t>
  </si>
  <si>
    <t>Tienen información experiencia</t>
  </si>
  <si>
    <t>ABOGADOS CREADOS EN EKOGUI ACTIVOS</t>
  </si>
  <si>
    <t>Tienen Información laboral</t>
  </si>
  <si>
    <t>ABOGADOS CON CORREO ACTUALIZADO</t>
  </si>
  <si>
    <t>(1) Se visualiza en el detalle del abogado a la fecha de revisión</t>
  </si>
  <si>
    <t>Solamente se revisa que tenga registrada alguna información registrada</t>
  </si>
  <si>
    <t>ABOGADOS INACTIVOS</t>
  </si>
  <si>
    <t>ÚLTIMA CAPACITACIÓN ABOGADOS ACTIVOS</t>
  </si>
  <si>
    <t>RETIRADOS EN LA ENTIDAD PRIMER SEMESTRE 2024 SEGÚN JURIDICA</t>
  </si>
  <si>
    <t>Posteriores al 01-01-2020 (Ekogui 2.0 Producción)</t>
  </si>
  <si>
    <t>INACTIVADOS EN EKOGUI PRIMER SEMESTRE 2024</t>
  </si>
  <si>
    <t>Entre 21-03-2019 y 31-12-2019 (EK 2.0 Estabilización)</t>
  </si>
  <si>
    <t>Capacitaciones anteriores al 21-03-2019</t>
  </si>
  <si>
    <t>Sin capacitación</t>
  </si>
  <si>
    <t>Observaciones:</t>
  </si>
  <si>
    <t xml:space="preserve">1. 22 abogados creados en Ekogui, se excluye a una abogada penalista que no maneja procesos registrados en Ekogui.
2- Se retira un abogado a finales del primer semestre de 2024  y se produce la inactivación en  eKOGUI el  01 de agosto de 2024.
2. Se reporta 1 abogado sin capacitación, se observó  que la creación de sus usuarios en eKOGUI fue durante el primer semestre de 2024,  actualmente se encuentra dentro de la oportunidad para realizar la correspondiente capacitación. </t>
  </si>
  <si>
    <t>Procesos Judiciales</t>
  </si>
  <si>
    <t>MAYORES A 33.000 SMMLV(4) ACTIVOS</t>
  </si>
  <si>
    <t xml:space="preserve">CANTIDAD </t>
  </si>
  <si>
    <t>Cantidad de procesos de más de 33.000 SMMLV SEGÚN JURIDICA</t>
  </si>
  <si>
    <t>PROCESOS ACTIVOS AL 30 DE JUNIO DE 2024</t>
  </si>
  <si>
    <t>Procesos de más de 33.000 SMMLV registrados en eKOGUI</t>
  </si>
  <si>
    <t>CANTIDAD DE PROCESOS ACTIVOS SEGÚN JURIDICA</t>
  </si>
  <si>
    <t>Procesos de más de 33.000 SMMLV con la pieza demanda(5)</t>
  </si>
  <si>
    <t>PROCESOS ACTIVOS REGISTRADOS EN EKOGUI</t>
  </si>
  <si>
    <t>(4)Equivalente a un valor indexado de $42.900 millones a 30 de junio de 2024</t>
  </si>
  <si>
    <t>PROCESOS SIN ABOGADO ASIGNADO</t>
  </si>
  <si>
    <t>(5) Puede ser remitida a la ANDJE o cargada en el sistema</t>
  </si>
  <si>
    <t>CALIFICACIÓN DE RIESGO</t>
  </si>
  <si>
    <t>PROCESOS TERMINADOS 30 DE JUNIO DE 2024</t>
  </si>
  <si>
    <t>PROCESOS ACTIVOS EKOGUI - CALIDAD DEMANDADO AL 30-06-2024</t>
  </si>
  <si>
    <t>PROCESOS TERMINADOS EN 1DO SEMESTRE 2024 SEGÚN JURIDICA</t>
  </si>
  <si>
    <t>PROCESOS EN EKOGUI CON CALIFICACIÓN EN 1DO SEMESTRE 2024</t>
  </si>
  <si>
    <t xml:space="preserve">TERMINADOS EN EKOGUI DURANTE 1DO SEMESTRE 2024 </t>
  </si>
  <si>
    <t>PROCESOS EN EKOGUI CON CALIFICACIÓN ANTERIOR AL PERIODO INFORMADO</t>
  </si>
  <si>
    <t>PROCESOS EN EKOGUI SIN CALIFICACIÓN</t>
  </si>
  <si>
    <t>ACTUALIZACIÓN</t>
  </si>
  <si>
    <t>PROVISIÓN CONTABLE (6)</t>
  </si>
  <si>
    <t># PROCESOS</t>
  </si>
  <si>
    <t xml:space="preserve"> # CON PROVISIÓN IGUAL A CERO</t>
  </si>
  <si>
    <t>PROCESOS TERMINADOS EN EKOGUI AL 30 DE JUNIO 2024</t>
  </si>
  <si>
    <t>PROBABILIDAD DE PERDER EL CASO ALTA</t>
  </si>
  <si>
    <t>PROCESOS ACTIVOS EN EKOGUI CON ESTADO TERMINADO(3)</t>
  </si>
  <si>
    <t>PROBABILIDAD DE PERDER EL CASO MEDIA</t>
  </si>
  <si>
    <r>
      <t xml:space="preserve">(3)En el reporte de </t>
    </r>
    <r>
      <rPr>
        <b/>
        <i/>
        <sz val="9"/>
        <color theme="1"/>
        <rFont val="Calibri"/>
        <family val="2"/>
        <scheme val="minor"/>
      </rPr>
      <t>Activos</t>
    </r>
    <r>
      <rPr>
        <i/>
        <sz val="9"/>
        <color theme="1"/>
        <rFont val="Calibri"/>
        <family val="2"/>
        <scheme val="minor"/>
      </rPr>
      <t xml:space="preserve"> al 30 de junio 2024 verifique la columna</t>
    </r>
    <r>
      <rPr>
        <b/>
        <i/>
        <sz val="9"/>
        <color theme="1"/>
        <rFont val="Calibri"/>
        <family val="2"/>
        <scheme val="minor"/>
      </rPr>
      <t xml:space="preserve"> Estado General del proceso</t>
    </r>
  </si>
  <si>
    <t>PROBABILIDAD DE PERDER EL CASO BAJA</t>
  </si>
  <si>
    <t>PROBABILIDAD DE PERDER EL CASO REMOTA</t>
  </si>
  <si>
    <t>(6) Solo se consideran los procesos activos en e-KOGUI - calidad demandado al 30 de junio de 2024 que tengan calificación de riesgo</t>
  </si>
  <si>
    <t>CONDENAS</t>
  </si>
  <si>
    <t>OBSERVACIONES</t>
  </si>
  <si>
    <t>PROCESOS ANALIZADOS</t>
  </si>
  <si>
    <t>1.Se reportaron los siguientes 9 procesos sin calificación de riesgo procesal por encontrarse en etapa de inicio y fijación del litigio:
-Reparación Directa - Rad. eKOGUI: 2421402
-Nulidad y Restablecimiento del Derecho -Rad. eKOGUI:2533983
-Reparación Directa -Rad.eKOGUI: 2539919
-Protección de los derechos e intereses colectivos -Rad. eKOGUI: 2543031
-Protección de los derechos e intereses colectivos -Rad. eKOGUI: 2545397
-Nulidad y Restablecimiento del Derecho -Rad. eKOGUI: 2545577
-Nulidad y Restablecimiento del Derecho -Rad. eKOGUI:2546195
-Reparación a los perjuicios causados a un grupo -Rad. eKOGUI: 2550589
-Nulidad y Restablecimiento del Derecho -Rad. eKOGUI:2551320
2.Se registraron 663 procesos con fijación de riesgo procesal para un total general junto con los 9 que no reportan calificación de 672 procesos activos en el eKOGUI.</t>
  </si>
  <si>
    <t>PROCESOS TERMINADOS CON EJECUTORIA</t>
  </si>
  <si>
    <t>PROCESOS DESFAVORABLES</t>
  </si>
  <si>
    <t>PROCESOS QUE GENERAN EROGACIÓN ECONÓMICA</t>
  </si>
  <si>
    <t>PROCESOS CON VALOR CONDENA MAYOR A CERO</t>
  </si>
  <si>
    <t>Conciliaciones Prejudiciales</t>
  </si>
  <si>
    <t>PREJUDICIALES ACTIVOS AL 30-06-2024</t>
  </si>
  <si>
    <t>TOTAL PREJUDICIALES ACTIVOS SEGÚN JURIDICA</t>
  </si>
  <si>
    <t>TOTAL PREJUDICIALES ACTIVOS EN EKOGUI</t>
  </si>
  <si>
    <t>CANTIDAD PREJUDICIALES</t>
  </si>
  <si>
    <t>REGISTRO DURANTE PRIMER SEMESTRE DE 2024</t>
  </si>
  <si>
    <t>Procesos que efectivamente se encuentran activos</t>
  </si>
  <si>
    <t>REGISTRO DURANTE SEGUNDO SEMESTRE DE 2023</t>
  </si>
  <si>
    <t>Procesos que se encuentran terminados</t>
  </si>
  <si>
    <t>REGISTRO EN PRIMER SEMESTRE DE 2023 Y ANTERIORES</t>
  </si>
  <si>
    <t>PREJUDICIALES TERMINADOS 1DO SEMESTRE 2024</t>
  </si>
  <si>
    <t>TOTAL PREJUDICIALES TERMINADOS 1DO SEM. 2024 SEGÚN JURIDICA</t>
  </si>
  <si>
    <t xml:space="preserve">
1. Con respecto a la información requerida en "Actualización", se observa que  los procesos activos actualmente corresponden al primer semestre de 2024.</t>
  </si>
  <si>
    <t>TERMINADOS EN EKOGUI ÚLTIMA ACTUACIÓN  1DO SEM. 2024</t>
  </si>
  <si>
    <t>ARBITRAMENTOS</t>
  </si>
  <si>
    <t>ARBITRAMENTOS ACTIVOS AL 30-06-2024 SEGÚN JURIDICA</t>
  </si>
  <si>
    <t>TOTAL ARBITRAMENTOS TERMINADOS  AL 30-06-2024 SEGÚN JURIDICA</t>
  </si>
  <si>
    <t>ARBITRAMENTOS ACTIVOS REGISTRADOS EN EKOGUI</t>
  </si>
  <si>
    <t>ARBITRAMENTOS TERMINADOS EN EKOGUI</t>
  </si>
  <si>
    <t>No aplica</t>
  </si>
  <si>
    <t>Comites de Conciliación</t>
  </si>
  <si>
    <t>Gestion</t>
  </si>
  <si>
    <t>Respuesta</t>
  </si>
  <si>
    <t>1.Para el primer semestre de 2024, se reportaron en eKOGUI: 12 sesiones del Comité de Conciliación y 52 fichas de conciliación.</t>
  </si>
  <si>
    <t>Su Entidad Gestiono Sesiones del Comites de conciliacion atraves del sistema Ekogui en I semestre 2024</t>
  </si>
  <si>
    <t>Su Entidad Elaboro las fichas de conciliacion a traves del Sistema Ekogui durante I semestre 2024</t>
  </si>
  <si>
    <t>Pagos</t>
  </si>
  <si>
    <t>PROCESOS ACTIVOS</t>
  </si>
  <si>
    <t>0 pagos gestionados en SIIF de MinHacienda, por parte de condenas en contra.</t>
  </si>
  <si>
    <t>Su Entidad Gestiona pagos en SIIF-MinHacienda</t>
  </si>
  <si>
    <t>Su entidad utilizo el modulo de pagos en 2024-I?</t>
  </si>
  <si>
    <t>Plantilla de certificado de Control Interno I semestre 2024</t>
  </si>
  <si>
    <t>Favor Diligenciar los Campos Resaltados y Revisar la Información Incompleta Antes de Remitir a la ANDJE *</t>
  </si>
  <si>
    <t>NOMBRE ENTIDAD QUE REPORTA</t>
  </si>
  <si>
    <t>AUTORIDAD NACIONAL DE LICENCIAS AMBIENTALES</t>
  </si>
  <si>
    <t>NOMBRE JEFE CONTROL INTERNO QUE REPORTA</t>
  </si>
  <si>
    <t>ELÍAS ALONSO NULE RHENALS</t>
  </si>
  <si>
    <t>INFORMACIÓN USUARIOS</t>
  </si>
  <si>
    <t>PREJUDICIALES</t>
  </si>
  <si>
    <t>Completitud de roles</t>
  </si>
  <si>
    <t>Procesos prejudiciales</t>
  </si>
  <si>
    <t>Usuarios activos</t>
  </si>
  <si>
    <t>Porcentaje de registro</t>
  </si>
  <si>
    <t>Uso del sistema</t>
  </si>
  <si>
    <t>No Aplica</t>
  </si>
  <si>
    <t>Actualización prejudiciales</t>
  </si>
  <si>
    <t>Nivel de capacitación</t>
  </si>
  <si>
    <t>Procesos arbitrales</t>
  </si>
  <si>
    <t>PAGOS</t>
  </si>
  <si>
    <t>JUDICIALES</t>
  </si>
  <si>
    <t>Uso del Módulo Pagos</t>
  </si>
  <si>
    <t>Procesos activos</t>
  </si>
  <si>
    <t>Realiza Pagos por SIIF</t>
  </si>
  <si>
    <t>Actualización más de 33.000 SMMLV</t>
  </si>
  <si>
    <t>COMITES DE CONCILIACION</t>
  </si>
  <si>
    <t>Procesos por abogado</t>
  </si>
  <si>
    <t>Gestión de sesiones</t>
  </si>
  <si>
    <t>Provisión aparentemente inconsistente</t>
  </si>
  <si>
    <t>Gestión de Fichas</t>
  </si>
  <si>
    <t>Observaciones Globales</t>
  </si>
  <si>
    <t>En términos generales la entidad cuenta con información consistente. Se envía informe detallado a la Dirección General y a la Oficina Asesora Jurídica de la Autoridad Nacional de Licencias Ambientales -ANLA.</t>
  </si>
  <si>
    <t>Genera Plan de Mejoramiento</t>
  </si>
  <si>
    <t>CERTIFICACION DE INFORMACION LITIGIOSA eKOGUI, DE QUE TRATA EL ARTICULO 2.2.3.4.1.14 DEL DECRETO 1069 de 2015.</t>
  </si>
  <si>
    <t>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 
Con el diligenciamiento del presente formulario, el Jefe de la Oficina de Control Interno manifiesta bajo la gravedad de juramento que la información registrada es verídica y corresponde a la realidad litigiosa de la Entidad.</t>
  </si>
  <si>
    <t>FIRMA DEL JEFE DE OFICINA DE CONTROL INTERNO O QUIEN HAGA SUS VECES</t>
  </si>
  <si>
    <t>Entidad</t>
  </si>
  <si>
    <t>PARQUES NACIONALES NATURALES DE COLOMBIA</t>
  </si>
  <si>
    <t>IMPRENTA NACIONAL DE COLOMBIA</t>
  </si>
  <si>
    <t>FONDO ROTATORIO DEL MINISTERIO DE RELACIONES EXTERIORES</t>
  </si>
  <si>
    <t>MINISTERIO DE RELACIONES EXTERIORES</t>
  </si>
  <si>
    <t>UNIDAD ADMINISTRATIVA ESPECIAL PARA LA ATENCION Y REPARACION INTEGRAL A LAS VICTIMAS</t>
  </si>
  <si>
    <t>SISTEMAS INTELIGENTES EN RED S.A.S.</t>
  </si>
  <si>
    <t>DIRECCION DE IMPUESTOS Y ADUANAS NACIONALES - DIAN -DIRECCION SECCIONAL DE IMPUESTOS Y ADUANAS DE QUIBDO</t>
  </si>
  <si>
    <t xml:space="preserve">DIRECCION GENERAL MARITIMA </t>
  </si>
  <si>
    <t>CAJA DE SUELDOS DE RETIRO DE LA POLICIA NACIONAL</t>
  </si>
  <si>
    <t>CAJA PROMOTORA DE VIVIENDA MILITAR Y DE POLICIA</t>
  </si>
  <si>
    <t>INDUSTRIA MILITAR</t>
  </si>
  <si>
    <t>FONDO ROTATORIO DE LA POLICIA NACIONAL</t>
  </si>
  <si>
    <t>INSTITUTO NACIONAL PARA CIEGOS</t>
  </si>
  <si>
    <t>INSTITUTO NACIONAL DE FORMACION TECNICA PROFESIONAL DE SAN JUAN DEL CESAR</t>
  </si>
  <si>
    <t>SUPERINTENDENCIA FINANCIERA DE COLOMBIA</t>
  </si>
  <si>
    <t>DIRECCION NACIONAL DE DERECHO DE AUTOR</t>
  </si>
  <si>
    <t>AGENCIA NACIONAL DE HIDROCARBUROS</t>
  </si>
  <si>
    <t>COMISION DE REGULACION DE ENERGIA Y GAS</t>
  </si>
  <si>
    <t>ECOPETROL S.A. - NIVEL CENTRAL</t>
  </si>
  <si>
    <t>INSTITUTO DE PLANIFICACION Y PROMOCION DE SOLUCIONES ENERGETICAS PARA LAS ZONAS NO INTERCONECTADAS</t>
  </si>
  <si>
    <t>MINISTERIO DE MINAS Y ENERGIA</t>
  </si>
  <si>
    <t>DEPARTAMENTO NACIONAL DE PLANEACION</t>
  </si>
  <si>
    <t>FONDO DE PREVISION SOCIAL DEL CONGRESO DE LA REPUBLICA</t>
  </si>
  <si>
    <t>INSTITUTO NACIONAL DE SALUD</t>
  </si>
  <si>
    <t>INSTITUTO NACIONAL DE VIGILANCIA DE MEDICAMENTOS Y ALIMENTOS</t>
  </si>
  <si>
    <t>UNIVERSIDAD COLEGIO MAYOR DE CUNDINAMARCA</t>
  </si>
  <si>
    <t>MINISTERIO DE SALUD Y PROTECCION SOCIAL</t>
  </si>
  <si>
    <t>UNIDAD NACIONAL DE PROTECCION</t>
  </si>
  <si>
    <t>DEPARTAMENTO ADMINISTRATIVO DIRECCION NACIONAL DE INTELIGENCIA</t>
  </si>
  <si>
    <t>UNIDAD ADMINISTRATIVA ESPECIAL JUNTA  CENTRAL DE CONTADORES</t>
  </si>
  <si>
    <t>INSTITUTO AMAZONICO DE INVESTIGACIONES CIENTIFICAS</t>
  </si>
  <si>
    <t>INSTITUTO DE INVESTIGACIONES AMBIENTALES DEL PACIFICO JOHN VON NEUMANN</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</si>
  <si>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</si>
  <si>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</si>
  <si>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</si>
  <si>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</si>
  <si>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</si>
  <si>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</si>
  <si>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</si>
  <si>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</si>
  <si>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</si>
  <si>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</si>
  <si>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</si>
  <si>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</si>
  <si>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</si>
  <si>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</si>
  <si>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</si>
  <si>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</si>
  <si>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</si>
  <si>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</si>
  <si>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</si>
  <si>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</si>
  <si>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</si>
  <si>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</si>
  <si>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</si>
  <si>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</si>
  <si>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</si>
  <si>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</si>
  <si>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</si>
  <si>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</si>
  <si>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</si>
  <si>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</si>
  <si>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</si>
  <si>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</si>
  <si>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</si>
  <si>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</si>
  <si>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</si>
  <si>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</si>
  <si>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</si>
  <si>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PATRIMONIO RECEPTOR DE LOS ACTIVOS DE TELECOM Y LAS TELEASOCIADAS</t>
  </si>
  <si>
    <t>EMPRESA COLOMBIANA DE PETROLEOS - ECOPETROL - REGIONAL ORINOQUIA</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</si>
  <si>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</si>
  <si>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</si>
  <si>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</si>
  <si>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</si>
  <si>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</si>
  <si>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</si>
  <si>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</si>
  <si>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</si>
  <si>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</si>
  <si>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</si>
  <si>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</si>
  <si>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</si>
  <si>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</si>
  <si>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</si>
  <si>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</si>
  <si>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</si>
  <si>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</si>
  <si>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</si>
  <si>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</si>
  <si>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</si>
  <si>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</si>
  <si>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</si>
  <si>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</si>
  <si>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</si>
  <si>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</si>
  <si>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</si>
  <si>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</si>
  <si>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</si>
  <si>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</si>
  <si>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</si>
  <si>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</si>
  <si>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</si>
  <si>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</si>
  <si>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</si>
  <si>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</si>
  <si>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</si>
  <si>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</si>
  <si>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</si>
  <si>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</si>
  <si>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</si>
  <si>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</si>
  <si>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</si>
  <si>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</si>
  <si>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</si>
  <si>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</si>
  <si>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</si>
  <si>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</si>
  <si>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</si>
  <si>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</si>
  <si>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MINISTERIO DE EDUCACION NACIONAL</t>
  </si>
  <si>
    <t>INSTITUTO DE INVESTIGACIONES MARINAS Y COSTERAS JOSE BENITO VIVES DE ANDREIS</t>
  </si>
  <si>
    <t>CORPORACION AUTONOMA REGIONAL DE BOYACA</t>
  </si>
  <si>
    <t>CORPORACION AUTONOMA REGIONAL DE CALDAS</t>
  </si>
  <si>
    <t xml:space="preserve">CORPORACION AUTONOMA REGIONAL DE CHIVOR </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</si>
  <si>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</si>
  <si>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</si>
  <si>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</si>
  <si>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</si>
  <si>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</si>
  <si>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</si>
  <si>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</si>
  <si>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</si>
  <si>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</si>
  <si>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</si>
  <si>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</si>
  <si>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</si>
  <si>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</si>
  <si>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</si>
  <si>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</si>
  <si>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</si>
  <si>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</si>
  <si>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</si>
  <si>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</si>
  <si>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</si>
  <si>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</si>
  <si>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</si>
  <si>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</si>
  <si>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</si>
  <si>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</si>
  <si>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</si>
  <si>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INSTITUTO TECNICO NACIONAL DE COMERCIO SIMON RODRIGUEZ</t>
  </si>
  <si>
    <t>INSTITUTO TOLIMENSE DE FORMACION TECNICA PROFESIONAL</t>
  </si>
  <si>
    <t>CORPORACION NACIONAL PARA LA RECONSTRUCCION DE LA CUENCA DEL RIO PAEZ Y ZONAS ALEDANAS</t>
  </si>
  <si>
    <t>CENTRALES ELECTRICAS DE NARINO S.A. E.S.P.</t>
  </si>
  <si>
    <t>ELECTRIFICADORA DEL CAQUETA S.A. E.S.P.</t>
  </si>
  <si>
    <t>GENERADORA Y COMERCIALIZADORA DE ENERGIA DEL CARIBE S.A. E.S.P.</t>
  </si>
  <si>
    <t>INTERCONEXION ELECTRICA S.A. E.S.P.</t>
  </si>
  <si>
    <t>SANATORIO DE AGUA DE DIOS, EMPRESA SOCIAL DEL ESTADO</t>
  </si>
  <si>
    <t>UNIVERSIDAD DE CALDAS</t>
  </si>
  <si>
    <t>UNIVERSIDAD DE LA AMAZONIA</t>
  </si>
  <si>
    <t>UNIVERSIDAD DE LOS LLANOS</t>
  </si>
  <si>
    <t>UNIVERSIDAD DEL CAUCA</t>
  </si>
  <si>
    <t>UNIVERSIDAD DEL PACIFICO</t>
  </si>
  <si>
    <t>UNIVERSIDAD TECNOLOGICA DE PEREIRA</t>
  </si>
  <si>
    <t>UNIVERSIDAD PEDAGOGICA Y TECNOLOGICA DE COLOMBIA</t>
  </si>
  <si>
    <t>UNIVERSIDAD SURCOLOMBIANA</t>
  </si>
  <si>
    <t>UNIVERSIDAD TECNOLOGICA DEL CHOCO DIEGO LUIS CORDOBA</t>
  </si>
  <si>
    <t>CORPORACION AUTONOMA REGIONAL DEL ATLANTICO</t>
  </si>
  <si>
    <t>CORPORACION AUTONOMA REGIONAL DEL VALLE DEL CAUCA</t>
  </si>
  <si>
    <t>CORPORACION AUTONOMA REGIONAL DEL CESAR</t>
  </si>
  <si>
    <t>CORPORACION AUTONOMA REGIONAL DEL SUR DE BOLIVAR</t>
  </si>
  <si>
    <t>CENTRALES ELECTRICAS DEL CAUCA S.A. E.S.P.</t>
  </si>
  <si>
    <t>ELECTRIFICADORA DEL META S.A. E.S.P.</t>
  </si>
  <si>
    <t xml:space="preserve">COMPANIA DE EXPERTOS EN MERCADO S.A - XM S.A </t>
  </si>
  <si>
    <t xml:space="preserve">SOCIEDAD DE TELEVISION DE CALDAS, RISARALDA Y QUINDIO LTDA </t>
  </si>
  <si>
    <t>CANAL REGIONAL DE TELEVISION DEL CARIBE LTDA</t>
  </si>
  <si>
    <t>CORPORACION DE CIENCIA Y TECNOLOGIA PARA EL DESARROLLO DE LA INDUSTRIA NAVAL, MARITIMA Y FLUVIAL</t>
  </si>
  <si>
    <t>UNIVERSIDAD DE CORDOBA</t>
  </si>
  <si>
    <t>EMPRESA DISTRIBUIDORA DEL PACIFICO S.A. E.S.P.</t>
  </si>
  <si>
    <t>EMPRESA PUBLICA DE ALCANTARILLADO DE SANTANDER S.A. E.S.P.</t>
  </si>
  <si>
    <t>GESTION ENERGETICA S.A. E.S.P.</t>
  </si>
  <si>
    <t>TRANSELCA S.A. E.S.P.</t>
  </si>
  <si>
    <t>ELECTRIFICADORA DEL HUILA S.A. E.S.P.</t>
  </si>
  <si>
    <t xml:space="preserve">EMPRESA DE TELECOMUNICACIONES DE BUCARAMANGA S.A E.S.P </t>
  </si>
  <si>
    <t>OPERACIONES TECNOLOGICAS Y COMERCIALES S.A.S.</t>
  </si>
  <si>
    <t>INTERCOLOMBIA S.A. E.S.P</t>
  </si>
  <si>
    <t>CENTRAL DE ABASTOS DE CUCUTA S.A.- EN LIQUIDACION-</t>
  </si>
  <si>
    <t>ESENTTIA S.A</t>
  </si>
  <si>
    <t>ELECTRIFICADORA DEL TOLIMA SA  EMPRESA DE SERVICIOS PUBLICOS ELECTROLIMA SA ESP EN LIQUIDACION</t>
  </si>
  <si>
    <t>SANATORIO DE CONTRATACION, EMPRESA SOCIAL DEL ESTADO</t>
  </si>
  <si>
    <t>UNIVERSIDAD POPULAR DEL CESAR</t>
  </si>
  <si>
    <t>INTERNEXA S.A</t>
  </si>
  <si>
    <t>EMPRESA DE ENERGIA DEL AMAZONAS S.A. E.S.P.</t>
  </si>
  <si>
    <t>BIOENERGY S.A.S.</t>
  </si>
  <si>
    <t>CONCESION COSTERA CARTAGENA BARRANQUILLA S.A.S</t>
  </si>
  <si>
    <t>CENTRO DE DIAGNÓSTICO AUTOMOTOR DE CALDAS</t>
  </si>
  <si>
    <t>PATRIMONIO AUTONOMO PAP EMPRESA DE ENERGIA ELECTRICA DE MAGANGUE S.A. E.S.P. EN LIQUIDACION</t>
  </si>
  <si>
    <t>PAR INURBE EN LIQUIDACION</t>
  </si>
  <si>
    <t>FONDO NACIONAL DE ESTUPEFACIENTES</t>
  </si>
  <si>
    <t>PAR CAJA AGRARIA EN LIQUIDACION C.A.L</t>
  </si>
  <si>
    <t>PATRIMONIO AUTONOMO PAP E.S.E JOSE PRUDENCIO PADILLA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</si>
  <si>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</si>
  <si>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</si>
  <si>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</si>
  <si>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</si>
  <si>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</si>
  <si>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</si>
  <si>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</si>
  <si>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</si>
  <si>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BANCO CENTRAL HIPOTECARIO EN LIQUIDACION -PROCESOS-</t>
  </si>
  <si>
    <t>PATRIMONIO AUTONOMO BANCO CAFETERO</t>
  </si>
  <si>
    <t>PATRIMONIO AUTONOMO CAJANAL E.I.C.E. EN LIQUIDACION</t>
  </si>
  <si>
    <t xml:space="preserve">PATRIMONIO AUTONOMO DE REMANENTES COMISION NACIONAL DE TELEVISION </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</si>
  <si>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</si>
  <si>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</si>
  <si>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</si>
  <si>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</si>
  <si>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</si>
  <si>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</si>
  <si>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</si>
  <si>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</si>
  <si>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PATRIMONIO AUTÓNOMO FONDO NACIONAL DE TURISMO FONTUR</t>
  </si>
  <si>
    <t>DIRECCION DE IMPUESTOS Y ADUANAS NACIONALES - DIAN -DIRECCION SECCIONAL DE ADUANAS DE BOGOTA</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</si>
  <si>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</si>
  <si>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</si>
  <si>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</si>
  <si>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</si>
  <si>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</si>
  <si>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</si>
  <si>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</si>
  <si>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</si>
  <si>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</si>
  <si>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</si>
  <si>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</si>
  <si>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</si>
  <si>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PAR CAPRECOM LIQUIDADO</t>
  </si>
  <si>
    <t>PATRIMONIO AUTONOMO FONDO NACIONAL DE SALUD DE LAS PERSONAS PRIVADAS DE LA LIBERTAD</t>
  </si>
  <si>
    <t>PATRIMONIO AUTONOMO INNPULSA</t>
  </si>
  <si>
    <t>DIRECCION DE SANIDAD DE LA POLICIA NACIONAL</t>
  </si>
  <si>
    <t>LA PREVISORA COMPAÑIA DE SEGUROS - RECOBROS Y SALVAMENTOS</t>
  </si>
  <si>
    <t>PATRIMONIO AUTONOMO DE REMANENTES PAR ANTV LIQUIDADA</t>
  </si>
  <si>
    <t>PATRIMONIO AUTÓNOMO COLOMBIA PRODUCTIVA</t>
  </si>
  <si>
    <t>CONSORCIO FONDO COLOMBIA EN PAZ 2019</t>
  </si>
  <si>
    <t>FONDO DE FINANCIAMIENTO DE LA INFRAESTRUCTURA EDUCATIVA</t>
  </si>
  <si>
    <t>PAR BCH EN LIQUIDACION - FIDUAGRARIA</t>
  </si>
  <si>
    <t>PROGRAMA DE VIVIENDA  RURAL</t>
  </si>
  <si>
    <t>FONDO NACIONAL DEL PASIVO PENSIONAL Y PRESTACIONAL DE LA ELECTRIFICADORA DEL CARIBE S.A. E.S.P –FONECA</t>
  </si>
  <si>
    <t>INSTITUTO NACIONAL DE FORMACION TECNICA PROFESIONAL DEL DEPARTAMENTO DE SAN ANDRES, PROVIDENCIA Y SANTA CATALINA</t>
  </si>
  <si>
    <t>UNIVERSIDAD PEDAGOGICA NACIONAL</t>
  </si>
  <si>
    <t>EMPRESA DE ENERGIA DEL ARCHIPIELAGO DE SAN ANDRES, PROVIDENCIA Y SANTA CATALINA S.A. E.S.P.</t>
  </si>
  <si>
    <t>EMPRESA URRA S.A. E.S.P.</t>
  </si>
  <si>
    <t>REFINERIA DE CARTAGENA S.A.S</t>
  </si>
  <si>
    <t>AGENCIA DE DESARROLLO RURAL</t>
  </si>
  <si>
    <t>AGENCIA DE RENOVACION DEL TERRITORIO</t>
  </si>
  <si>
    <t>UNIDAD DE BUSQUEDA DE PERSONAS DADAS POR DESAPARECIDAS EN EL CONTEXTO Y EN RAZON AL CONFLICTO ARMADO</t>
  </si>
  <si>
    <t>COMISION PARA EL ESCLARECIMIENTO DE LA VERDAD, LA CONVIVENCIA Y LA NO REPETICION</t>
  </si>
  <si>
    <t>UNIDAD ADMINISTRATIVA ESPECIAL DE LA JUSTICIA PENAL MILITAR Y POLICIAL</t>
  </si>
  <si>
    <t>UNIDAD DE PLANEACION  DE INFRAESTRUCTURA  DE TRANSPORTE</t>
  </si>
  <si>
    <t>UNIDAD ADMINISTRATIVA ESPECIAL DE ALIMENTACIÓN ESCOLAR</t>
  </si>
  <si>
    <t>MINISTERIO DE IGUALDAD Y EQUIDAD</t>
  </si>
  <si>
    <t>CORPORACION DE ALTA TECNOLOGIA PARA LA DEFENSA</t>
  </si>
  <si>
    <t>INSTITUTO COLOMBIANO AGROPECUARIO</t>
  </si>
  <si>
    <t>MINISTERIO DE AGRICULTURA Y DESARROLLO RURAL</t>
  </si>
  <si>
    <t>INSTITUTO DE HIDROLOGIA, METEOROLOGIA Y ESTUDIOS AMBIENTALES</t>
  </si>
  <si>
    <t>COMISION DE REGULACION DE AGUA POTABLE Y SANEAMIENTO BASICO</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</si>
  <si>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</si>
  <si>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</si>
  <si>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</si>
  <si>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</si>
  <si>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</si>
  <si>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</si>
  <si>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</si>
  <si>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CLUB MILITAR DE OFICIALES</t>
  </si>
  <si>
    <t>DEFENSA CIVIL COLOMBIANA</t>
  </si>
  <si>
    <t>HOSPITAL MILITAR CENTRAL</t>
  </si>
  <si>
    <t>INSTITUTO DE CASAS FISCALES DEL EJERCITO</t>
  </si>
  <si>
    <t>MINISTERIO DE DEFENSA NACIONAL</t>
  </si>
  <si>
    <t>DIRECCION GENERAL DE LA POLICIA NACIONAL</t>
  </si>
  <si>
    <t>SUPERINTENDENCIA DE VIGILANCIA Y SEGURIDAD PRIVADA</t>
  </si>
  <si>
    <t>SUPERINTENDENCIA DE LA ECONOMIA SOLIDARIA</t>
  </si>
  <si>
    <t>INSTITUTO NACIONAL PARA SORDOS</t>
  </si>
  <si>
    <t>MINISTERIO DE EDUCACION NACIONAL - COMPARTIDO</t>
  </si>
  <si>
    <t>DEPARTAMENTO ADMINISTRATIVO NACIONAL DE ESTADISTICA</t>
  </si>
  <si>
    <t>INSTITUTO GEOGRAFICO AGUSTIN CODAZZI</t>
  </si>
  <si>
    <t>DEPARTAMENTO ADMINISTRATIVO DE LA FUNCION PUBLICA</t>
  </si>
  <si>
    <t>ESCUELA SUPERIOR DE ADMINISTRACION PUBLICA</t>
  </si>
  <si>
    <t>ARTESANIAS DE COLOMBIA S.A.</t>
  </si>
  <si>
    <t>MINISTERIO DE COMERCIO, INDUSTRIA Y TURISMO</t>
  </si>
  <si>
    <t>SUPERINTENDENCIA DE INDUSTRIA Y COMERCIO</t>
  </si>
  <si>
    <t>SUPERINTENDENCIA DE SOCIEDADES</t>
  </si>
  <si>
    <t>INSTITUTO NACIONAL PENITENCIARIO Y CARCELARIO</t>
  </si>
  <si>
    <t>SUPERINTENDENCIA DE NOTARIADO Y REGISTRO</t>
  </si>
  <si>
    <t>SERVICIO GEOLOGICO COLOMBIANO</t>
  </si>
  <si>
    <t>UNIDAD DE PLANEACION MINERO ENERGETICA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</si>
  <si>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</si>
  <si>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</si>
  <si>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</si>
  <si>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</si>
  <si>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</si>
  <si>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</si>
  <si>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</si>
  <si>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</si>
  <si>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</si>
  <si>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</si>
  <si>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INSTITUTO COLOMBIANO DE BIENESTAR FAMILIAR - NIVEL CENTRAL</t>
  </si>
  <si>
    <t>INSTITUTO NACIONAL DE CANCEROLOGIA -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</si>
  <si>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</si>
  <si>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</si>
  <si>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</si>
  <si>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</si>
  <si>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</si>
  <si>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</si>
  <si>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</si>
  <si>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COMISION DE REGULACION DE COMUNICACIONES</t>
  </si>
  <si>
    <t>FONDO DE TECNOLOGIAS DE LA INFORMACION Y LAS COMUNICACIONES</t>
  </si>
  <si>
    <t>MINISTERIO DE TECNOLOGIAS DE LA INFORMACION Y LAS COMUNICACIONES</t>
  </si>
  <si>
    <t>AGENCIA NACIONAL DE INFRAESTRUCTURA</t>
  </si>
  <si>
    <t>INSTITUTO NACIONAL DE VIAS</t>
  </si>
  <si>
    <t>MINISTERIO DE TRANSPORTE</t>
  </si>
  <si>
    <t>SUPERINTENDENCIA DE TRANSPORTE</t>
  </si>
  <si>
    <t>UNIDAD ADMINISTRATIVA ESPECIAL DE AERONAUTICA CIVIL</t>
  </si>
  <si>
    <t>MINISTERIO DE CIENCIA  TECNOLOGÍA E INNOVACIÓN</t>
  </si>
  <si>
    <t>FONDO NACIONAL DE VIVIENDA</t>
  </si>
  <si>
    <t>FONDO ROTATORIO DE LA REGISTRADURIA NACIONAL DEL ESTADO CIVIL</t>
  </si>
  <si>
    <t>UNIDAD ADMINISTRATIVA ESPECIAL CONTADURIA GENERAL DE LA NACION</t>
  </si>
  <si>
    <t>MINISTERIO DE HACIENDA Y CREDITO PUBLICO</t>
  </si>
  <si>
    <t>AUTORIDAD NACIONAL DE ACUICULTURA Y PESCA</t>
  </si>
  <si>
    <t>MINISTERIO DE AMBIENTE Y DESARROLLO SOSTENIBLE</t>
  </si>
  <si>
    <t>MINISTERIO DE VIVIENDA, CIUDAD Y TERRITORIO</t>
  </si>
  <si>
    <t>AGENCIA NACIONAL DEL ESPECTRO</t>
  </si>
  <si>
    <t>DEPARTAMENTO ADMINISTRATIVO PARA LA PROSPERIDAD SOCIAL</t>
  </si>
  <si>
    <t>MINISTERIO DEL TRABAJO</t>
  </si>
  <si>
    <t>UNIDAD ADMINISTRATIVA ESPECIAL DE ORGANIZACIONES SOLIDARIAS</t>
  </si>
  <si>
    <t>MINISTERIO DEL INTERIOR</t>
  </si>
  <si>
    <t>UNIDAD ADMINISTRATIVA ESPECIAL MIGRACION COLOMBIA</t>
  </si>
  <si>
    <t>MINISTERIO DE JUSTICIA Y DEL DERECHO</t>
  </si>
  <si>
    <t>UNIDAD DE SERVICIOS PENITENCIARIOS Y CARCELARIOS</t>
  </si>
  <si>
    <t>AGENCIA PRESIDENCIAL DE COOPERACION INTERNACIONAL DE COLOMBIA</t>
  </si>
  <si>
    <t>AGENCIA COLOMBIANA PARA LA REINCORPORACION Y NORMALIZACION</t>
  </si>
  <si>
    <t>AGENCIA NACIONAL DE MINERIA</t>
  </si>
  <si>
    <t>INSTITUTO NACIONAL DE METROLOGIA</t>
  </si>
  <si>
    <t>DIRECCION EJECUTIVA DE ADMINISTRACION JUDICIAL - NIVEL CENTRAL</t>
  </si>
  <si>
    <t>UNIDAD ADMINISTRATIVA ESPECIAL DE GESTION PENSIONAL Y CONTRIBUCIONES PARAFISCALES DE LA PROTECCION SOCIAL</t>
  </si>
  <si>
    <t>AUTORIDAD NACIONAL DE TELEVISIÓN EN LIQUIDACIÓN</t>
  </si>
  <si>
    <t>CONSEJO NACIONAL ELECTORAL</t>
  </si>
  <si>
    <t>FONDO ADAPTACION</t>
  </si>
  <si>
    <t>FONDO SOCIAL DE VIVIENDA DE LA REGISTRADURIA NACIONAL DEL ESTADO CIVIL</t>
  </si>
  <si>
    <t>FONDO ROTATORIO DEL DEPARTAMENTO ADMINISTRATIVO NACIONAL DE ESTADISTICA</t>
  </si>
  <si>
    <t>AGENCIA NACIONAL DE DEFENSA JURIDICA DEL ESTADO</t>
  </si>
  <si>
    <t>COMPUTADORES PARA EDUCAR</t>
  </si>
  <si>
    <t>UNIDAD ADMINISTRATIVA ESPECIAL DEL SERVICIO PUBLICO DE EMPLEO</t>
  </si>
  <si>
    <t>AGENCIA NACIONAL DE SEGURIDAD VIAL</t>
  </si>
  <si>
    <t>SOCIEDAD FIDUCIARIA DE DESARROLLO AGROPECUARIO S.A.</t>
  </si>
  <si>
    <t>FIDUCIARIA LA PREVISORA S.A.</t>
  </si>
  <si>
    <t>FIDUCIARIA COLOMBIANA DE COMERCIO EXTERIOR S.A.</t>
  </si>
  <si>
    <t>PATRIMONIO AUTONOMO DE REMANENTES E.S.E. FRANCISCO DE PAULA SANTANDER EN LIQUIDACION</t>
  </si>
  <si>
    <t>FIDEICOMISO FONDO NACIONAL DE SALUD</t>
  </si>
  <si>
    <t>CORPORACION AUTONOMA REGIONAL DE CUNDINAMARCA</t>
  </si>
  <si>
    <t>CONSEJO PROFESIONAL NACIONAL DE INGENIERIA</t>
  </si>
  <si>
    <t>COMISION NACIONAL DEL SERVICIO CIVIL</t>
  </si>
  <si>
    <t>UNIVERSIDAD MILITAR NUEVA GRANADA</t>
  </si>
  <si>
    <t>UNIVERSIDAD NACIONAL ABIERTA Y A DISTANCIA</t>
  </si>
  <si>
    <t>UNIVERSIDAD NACIONAL DE COLOMBIA</t>
  </si>
  <si>
    <t>BANCO DE LA REPUBLICA</t>
  </si>
  <si>
    <t>OLEODUCTO CENTRAL S.A.</t>
  </si>
  <si>
    <t>AGENCIA DEL INSPECTOR GENERAL DE TRIBUTOS, RENTAS Y CONTRIBUCIONES PARAFISCALES</t>
  </si>
  <si>
    <t>CONSEJO PROFESIONAL NACIONAL DE ARQUITECTURA Y SUS PROFESIONALES AUXILIARES</t>
  </si>
  <si>
    <t>BIOENERGY ZONA FRANCA S.A.S.</t>
  </si>
  <si>
    <t>INSTITUTO DE EVALUACION TECNOLOGICA EN SALUD</t>
  </si>
  <si>
    <t>JURISDICCION ESPECIAL PARA LA PAZ</t>
  </si>
  <si>
    <t>INFRAESTRUCTURA ASSET MANAGEMENT COLOMBIA S.A.S.</t>
  </si>
  <si>
    <t>ORGANISMO NACIONAL DE ACREDITACION</t>
  </si>
  <si>
    <t>ANDJE DDJN</t>
  </si>
  <si>
    <t>BANCO AGRARIO DE COLOMBIA S.A.</t>
  </si>
  <si>
    <t>INSTITUTO COLOMBIANO DE DESARROLLO RURAL - INCODER</t>
  </si>
  <si>
    <t>FONDO PARA EL FINANCIAMIENTO DEL SECTOR AGROPECUARIO</t>
  </si>
  <si>
    <t>FONDO NACIONAL DE AHORRO</t>
  </si>
  <si>
    <t>EMPRESA COLOMBIANA DE PRODUCTOS VETERINARIOS S.A.</t>
  </si>
  <si>
    <t>INSTITUTO DE INVESTIGACION DE RECURSOS BIOLOGICOS ALEXANDER VON HUMBOLDT</t>
  </si>
  <si>
    <t>CORPORACION DE LA INDUSTRIA AERONAUTICA COLOMBIANA S.A.</t>
  </si>
  <si>
    <t>SERVICIO AEREO A TERRITORIOS NACIONALES S.A.</t>
  </si>
  <si>
    <t>SOCIEDAD HOTELERA TEQUENDAMA S.A. - CROWNE PLAZA</t>
  </si>
  <si>
    <t>FONDO DE DESARROLLO DE LA EDUCACION SUPERIOR</t>
  </si>
  <si>
    <t>INSTITUTO COLOMBIANO DE CREDITO EDUCATIVO Y ESTUDIOS TECNICOS EN EL EXTERIOR MARIANO OSPINA PEREZ</t>
  </si>
  <si>
    <t>INSTITUTO COLOMBIANO PARA LA EVALUACION DE LA EDUCACION</t>
  </si>
  <si>
    <t>ESCUELA TECNOLOGICA INSTITUTO TECNICO CENTRAL</t>
  </si>
  <si>
    <t>CENTRAL DE INVERSIONES S.A.</t>
  </si>
  <si>
    <t>FINANCIERA DE DESARROLLO TERRITORIAL S.A.</t>
  </si>
  <si>
    <t>FONDO DE GARANTIAS DE ENTIDADES COOPERATIVAS</t>
  </si>
  <si>
    <t>LA PREVISORA S.A. COMPANIA DE SEGUROS</t>
  </si>
  <si>
    <t>POSITIVA COMPAÑIA DE SEGUROS S.A.</t>
  </si>
  <si>
    <t>UNIDAD DE INFORMACION Y ANALISIS FINANCIERO</t>
  </si>
  <si>
    <t>BANCO DE COMERCIO EXTERIOR DE COLOMBIA S.A.</t>
  </si>
  <si>
    <t>FONDO DE GARANTIAS DE INSTITUCIONES FINANCIERAS</t>
  </si>
  <si>
    <t>FONDO NACIONAL DE GARANTIAS S.A.</t>
  </si>
  <si>
    <t>FINANCIERA DE DESARROLLO NACIONAL</t>
  </si>
  <si>
    <t>EMPRESA NACIONAL PROMOTORA DEL DESARROLLO TERRITORIAL</t>
  </si>
  <si>
    <t>SERVICIOS POSTALES NACIONALES S.A.S.</t>
  </si>
  <si>
    <t>SOCIEDAD RADIO TELEVISION NACIONAL DE COLOMBIA</t>
  </si>
  <si>
    <t>CANAL REGIONAL DE TELEVISION TEVEANDINA LTDA</t>
  </si>
  <si>
    <t>ARCO GRUPO BANCOLDEX S.A. COMPANIA DE FINANCIAMIENTO</t>
  </si>
  <si>
    <t>UNIDAD DE PLANIFICACION DE TIERRAS RURALES, ADECUACION DE TIERRAS Y USOS AGROPECUARIOS-UPRA</t>
  </si>
  <si>
    <t>AGENCIA NACIONAL DE CONTRATACION PUBLICA - COLOMBIA COMPRA EFICIENTE</t>
  </si>
  <si>
    <t>CENTRO NACIONAL DE MEMORIA HISTORICA</t>
  </si>
  <si>
    <t>ADMINISTRADORA COLOMBIANA DE PENSIONES</t>
  </si>
  <si>
    <t>ADMINISTRADORA DEL MONOPOLIO RENTISTICO DE LOS JUEGOS DE SUERTE Y AZAR</t>
  </si>
  <si>
    <t>AGENCIA NACIONAL INMOBILIARIA VIRGILIO BARCO VARGAS</t>
  </si>
  <si>
    <t>UNIDAD NACIONAL PARA LA GESTION DEL RIESGO DE DESASTRES</t>
  </si>
  <si>
    <t>SOCIEDAD DE ACTIVOS ESPECIALES S.A.S.</t>
  </si>
  <si>
    <t>CORPORACION COLOMBIANA DE INVESTIGACION AGROPECUARIA</t>
  </si>
  <si>
    <t>U.A.E DE GESTION DE RESTITUCION DE TIERRAS DESPOJADAS</t>
  </si>
  <si>
    <t>OLEODUCTO DE COLOMBIA S.A.</t>
  </si>
  <si>
    <t>OLEODUCTO BICENTENARIO DE COLOMBIA S.A.S.</t>
  </si>
  <si>
    <t>CENIT TRANSPORTE Y LOGISTICA DE HIDROCARBUROS</t>
  </si>
  <si>
    <t>CAJA DE COMPENSACION FAMILIAR CAMPESINA- COMCAJA</t>
  </si>
  <si>
    <t>DIRECCION NACIONAL DE BOMBEROS DE COLOMBIA</t>
  </si>
  <si>
    <t>AGENCIA NACIONAL DE TIERRAS</t>
  </si>
  <si>
    <t>UNIDAD DE PROYECCION NORMATIVA Y ESTUDIOS DE REGULACION FINANCIERA</t>
  </si>
  <si>
    <t>ADMINISTRADORA DE LOS RECURSOS DEL SISTEMA GENERAL DE SEGURIDAD SOCIAL EN SALUD</t>
  </si>
  <si>
    <t>ESENTTIA MASTERBATCH LTDA</t>
  </si>
  <si>
    <t>OTRA ENTIDAD</t>
  </si>
  <si>
    <t>OTRA ORDEN TERRITORIAL</t>
  </si>
  <si>
    <t>ENTIDAD</t>
  </si>
  <si>
    <t>NOMBRE JEFE CONTROL INTERNO</t>
  </si>
  <si>
    <t>CANTIDAD DE ABOGADOS LITIGANDO</t>
  </si>
  <si>
    <t>ABOGADOS CON PROCESOS ACTIVOS</t>
  </si>
  <si>
    <t>RETIRADOS EN LA ENTIDAD PRIMER SEMESTRE 2020</t>
  </si>
  <si>
    <t>INACTIVADOS EN EKOGUI PRIMER SEMESTRE 2020</t>
  </si>
  <si>
    <t>TIENE INFORMACIÓN ESTUDIOS</t>
  </si>
  <si>
    <t>TIENEN INFORMACIÓN EXPERIENCIA</t>
  </si>
  <si>
    <t>TIENEN INFORMACIÓN LABORAL</t>
  </si>
  <si>
    <t>POSTERIORES AL 01-01-2020</t>
  </si>
  <si>
    <t>ENTRE 21-03-2019 Y 31-12-2019</t>
  </si>
  <si>
    <t>CAPACITACIONES ANTERIORES AL 21-03-2019</t>
  </si>
  <si>
    <t>SIN CAPACITACIÓN</t>
  </si>
  <si>
    <t>CANTIDAD DE PROCESOS ACTIVOS</t>
  </si>
  <si>
    <t>PROCESOS TERMINADOS PERIODO</t>
  </si>
  <si>
    <t>TERMINADOS PERIODO EN EKOGUI</t>
  </si>
  <si>
    <t>PROCESO ENTIDAD TERMINADOS</t>
  </si>
  <si>
    <t>PROCESOS ACTIVOS CON ESTADO TERMINADO</t>
  </si>
  <si>
    <t>CANTIDAD DE PROCESOS DE MÁS DE 33.000 SMMLV</t>
  </si>
  <si>
    <t>PROCESOS DE MÁS DE 33.000 SMMLV REGISTRADOS EN EKOGUI</t>
  </si>
  <si>
    <t xml:space="preserve">PROCESOS DE MÁS DE 33.000 SMMLV CON LA PIEZA DEMANDA </t>
  </si>
  <si>
    <t>PROCESOS ACTIVOS EN CALIDAD DEMANDADO</t>
  </si>
  <si>
    <t>PROCESOS CON CALIFICACIÓN  EN 2020</t>
  </si>
  <si>
    <t>PROCESOS CON CALIFICACIÓN ANTERIOR A 2020</t>
  </si>
  <si>
    <t>PROCESOS SIN CALIFICACIÓN</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</si>
  <si>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</si>
  <si>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</si>
  <si>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</si>
  <si>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</si>
  <si>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</si>
  <si>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</si>
  <si>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</si>
  <si>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</si>
  <si>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PREJUDICIALES ACTIVOS</t>
  </si>
  <si>
    <t>REGISTRO EN 2020</t>
  </si>
  <si>
    <t>REGISTRO EN 2019</t>
  </si>
  <si>
    <t>REGISTRO EN 2018 Y ANTERIORES</t>
  </si>
  <si>
    <t>TOTAL PROCESOS TERMINADOS</t>
  </si>
  <si>
    <t>TERMINADOS ÚLTIMA ACTUACIÓN EN 2020</t>
  </si>
  <si>
    <t>Proceso que se encuentran terminados</t>
  </si>
  <si>
    <t>ARBITRAMENTOS ACTIVOS</t>
  </si>
  <si>
    <t>ARBITRAMENTOS REGISTRADOS EN EKOGUI</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</si>
  <si>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</si>
  <si>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</si>
  <si>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</si>
  <si>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</si>
  <si>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</si>
  <si>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</si>
  <si>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</si>
  <si>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</si>
  <si>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</si>
  <si>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</si>
  <si>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</si>
  <si>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</si>
  <si>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</si>
  <si>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AM_OBS1</t>
  </si>
  <si>
    <t>AM_OBS2</t>
  </si>
  <si>
    <t>AM_OBS3</t>
  </si>
  <si>
    <t>AM_OBS4</t>
  </si>
  <si>
    <t>AM_OBS5</t>
  </si>
  <si>
    <t>AM_OBS6</t>
  </si>
  <si>
    <t>OG_OBS7</t>
  </si>
  <si>
    <t>SESIONES CC</t>
  </si>
  <si>
    <t>FICHAS_CC</t>
  </si>
  <si>
    <t>OBS8</t>
  </si>
  <si>
    <t>AM_OBS8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</si>
</sst>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7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3" fillId="0" borderId="0" xfId="2"/>
    <xf numFmtId="14" fontId="13" fillId="0" borderId="0" xfId="2" applyNumberFormat="1"/>
    <xf numFmtId="164" fontId="13" fillId="0" borderId="0" xfId="2" applyNumberFormat="1"/>
    <xf numFmtId="0" fontId="13" fillId="4" borderId="0" xfId="2" applyFill="1"/>
    <xf numFmtId="0" fontId="13" fillId="4" borderId="0" xfId="2" applyFill="1" applyAlignment="1">
      <alignment vertical="center"/>
    </xf>
    <xf numFmtId="0" fontId="13" fillId="5" borderId="0" xfId="2" applyFill="1"/>
    <xf numFmtId="0" fontId="0" fillId="5" borderId="0" xfId="0" applyFill="1"/>
    <xf numFmtId="0" fontId="14"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0" fontId="0" fillId="2" borderId="9" xfId="0" applyFill="1" applyBorder="1" applyAlignment="1">
      <alignment wrapText="1"/>
    </xf>
    <xf numFmtId="0" fontId="12" fillId="0" borderId="4" xfId="0" applyFont="1" applyBorder="1" applyAlignment="1">
      <alignment horizontal="center"/>
    </xf>
    <xf numFmtId="0" fontId="12" fillId="0" borderId="5" xfId="0" applyFont="1" applyBorder="1" applyAlignment="1">
      <alignment horizontal="center"/>
    </xf>
    <xf numFmtId="14" fontId="0" fillId="7" borderId="25" xfId="0" applyNumberFormat="1" applyFill="1" applyBorder="1" applyProtection="1">
      <protection locked="0"/>
    </xf>
    <xf numFmtId="0" fontId="15" fillId="0" borderId="0" xfId="0" applyFont="1" applyAlignment="1">
      <alignment horizontal="center"/>
    </xf>
    <xf numFmtId="0" fontId="3" fillId="0" borderId="0" xfId="0" applyFont="1"/>
    <xf numFmtId="0" fontId="0" fillId="0" borderId="10" xfId="0" applyBorder="1"/>
    <xf numFmtId="0" fontId="0" fillId="0" borderId="0" xfId="0" applyAlignment="1">
      <alignment horizontal="center" vertical="center"/>
    </xf>
    <xf numFmtId="0" fontId="0" fillId="0" borderId="22" xfId="0" applyBorder="1"/>
    <xf numFmtId="0" fontId="0" fillId="0" borderId="24" xfId="0" applyBorder="1"/>
    <xf numFmtId="0" fontId="0" fillId="0" borderId="23" xfId="0" applyBorder="1"/>
    <xf numFmtId="0" fontId="0" fillId="6" borderId="39" xfId="0"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2"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0" borderId="22"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0" fillId="6" borderId="1" xfId="0" applyFill="1" applyBorder="1" applyAlignment="1" applyProtection="1">
      <alignment horizontal="center" vertical="top"/>
      <protection locked="0"/>
    </xf>
    <xf numFmtId="0" fontId="0" fillId="6" borderId="2" xfId="0" applyFill="1" applyBorder="1" applyAlignment="1" applyProtection="1">
      <alignment horizontal="center" vertical="top"/>
      <protection locked="0"/>
    </xf>
    <xf numFmtId="0" fontId="0" fillId="6" borderId="3" xfId="0" applyFill="1" applyBorder="1" applyAlignment="1" applyProtection="1">
      <alignment horizontal="center" vertical="top"/>
      <protection locked="0"/>
    </xf>
    <xf numFmtId="0" fontId="0" fillId="6" borderId="4" xfId="0" applyFill="1" applyBorder="1" applyAlignment="1" applyProtection="1">
      <alignment horizontal="center" vertical="top"/>
      <protection locked="0"/>
    </xf>
    <xf numFmtId="0" fontId="0" fillId="6" borderId="0" xfId="0" applyFill="1" applyAlignment="1" applyProtection="1">
      <alignment horizontal="center" vertical="top"/>
      <protection locked="0"/>
    </xf>
    <xf numFmtId="0" fontId="0" fillId="6" borderId="5" xfId="0" applyFill="1" applyBorder="1" applyAlignment="1" applyProtection="1">
      <alignment horizontal="center" vertical="top"/>
      <protection locked="0"/>
    </xf>
    <xf numFmtId="0" fontId="4" fillId="0" borderId="22"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B3" sqref="B3:M3"/>
    </sheetView>
  </sheetViews>
  <sheetFormatPr baseColWidth="10" defaultColWidth="11.3828125" defaultRowHeight="14.6" x14ac:dyDescent="0.4"/>
  <sheetData>
    <row r="1" spans="2:13" ht="15" thickBot="1" x14ac:dyDescent="0.45"/>
    <row r="2" spans="2:13" x14ac:dyDescent="0.4">
      <c r="B2" s="2"/>
      <c r="C2" s="3"/>
      <c r="D2" s="3"/>
      <c r="E2" s="3"/>
      <c r="F2" s="3"/>
      <c r="G2" s="3"/>
      <c r="H2" s="3"/>
      <c r="I2" s="3"/>
      <c r="J2" s="3"/>
      <c r="K2" s="3"/>
      <c r="L2" s="3"/>
      <c r="M2" s="4"/>
    </row>
    <row r="3" spans="2:13" ht="23.15" x14ac:dyDescent="0.6">
      <c r="B3" s="96" t="s">
        <v>0</v>
      </c>
      <c r="C3" s="97"/>
      <c r="D3" s="97"/>
      <c r="E3" s="97"/>
      <c r="F3" s="97"/>
      <c r="G3" s="97"/>
      <c r="H3" s="97"/>
      <c r="I3" s="97"/>
      <c r="J3" s="97"/>
      <c r="K3" s="97"/>
      <c r="L3" s="97"/>
      <c r="M3" s="98"/>
    </row>
    <row r="4" spans="2:13" ht="23.15" x14ac:dyDescent="0.6">
      <c r="B4" s="96" t="s">
        <v>1</v>
      </c>
      <c r="C4" s="97"/>
      <c r="D4" s="97"/>
      <c r="E4" s="97"/>
      <c r="F4" s="97"/>
      <c r="G4" s="97"/>
      <c r="H4" s="97"/>
      <c r="I4" s="97"/>
      <c r="J4" s="97"/>
      <c r="K4" s="97"/>
      <c r="L4" s="97"/>
      <c r="M4" s="98"/>
    </row>
    <row r="5" spans="2:13" x14ac:dyDescent="0.4">
      <c r="B5" s="5"/>
      <c r="M5" s="6"/>
    </row>
    <row r="6" spans="2:13" x14ac:dyDescent="0.4">
      <c r="B6" s="5"/>
      <c r="C6" s="99" t="s">
        <v>2</v>
      </c>
      <c r="D6" s="99"/>
      <c r="E6" s="99"/>
      <c r="F6" s="99"/>
      <c r="G6" s="99"/>
      <c r="H6" s="99"/>
      <c r="I6" s="99"/>
      <c r="J6" s="99"/>
      <c r="K6" s="99"/>
      <c r="L6" s="99"/>
      <c r="M6" s="6"/>
    </row>
    <row r="7" spans="2:13" x14ac:dyDescent="0.4">
      <c r="B7" s="5"/>
      <c r="C7" s="99"/>
      <c r="D7" s="99"/>
      <c r="E7" s="99"/>
      <c r="F7" s="99"/>
      <c r="G7" s="99"/>
      <c r="H7" s="99"/>
      <c r="I7" s="99"/>
      <c r="J7" s="99"/>
      <c r="K7" s="99"/>
      <c r="L7" s="99"/>
      <c r="M7" s="6"/>
    </row>
    <row r="8" spans="2:13" x14ac:dyDescent="0.4">
      <c r="B8" s="5"/>
      <c r="M8" s="6"/>
    </row>
    <row r="9" spans="2:13" x14ac:dyDescent="0.4">
      <c r="B9" s="5"/>
      <c r="M9" s="6"/>
    </row>
    <row r="10" spans="2:13" x14ac:dyDescent="0.4">
      <c r="B10" s="5"/>
      <c r="M10" s="6"/>
    </row>
    <row r="11" spans="2:13" x14ac:dyDescent="0.4">
      <c r="B11" s="5"/>
      <c r="M11" s="6"/>
    </row>
    <row r="12" spans="2:13" x14ac:dyDescent="0.4">
      <c r="B12" s="5"/>
      <c r="M12" s="6"/>
    </row>
    <row r="13" spans="2:13" x14ac:dyDescent="0.4">
      <c r="B13" s="5"/>
      <c r="M13" s="6"/>
    </row>
    <row r="14" spans="2:13" x14ac:dyDescent="0.4">
      <c r="B14" s="5"/>
      <c r="M14" s="6"/>
    </row>
    <row r="15" spans="2:13" x14ac:dyDescent="0.4">
      <c r="B15" s="5"/>
      <c r="M15" s="6"/>
    </row>
    <row r="16" spans="2:13" x14ac:dyDescent="0.4">
      <c r="B16" s="5"/>
      <c r="M16" s="6"/>
    </row>
    <row r="17" spans="2:13" ht="15" thickBot="1" x14ac:dyDescent="0.45">
      <c r="B17" s="7"/>
      <c r="C17" s="8"/>
      <c r="D17" s="8"/>
      <c r="E17" s="8"/>
      <c r="F17" s="8"/>
      <c r="G17" s="8"/>
      <c r="H17" s="8"/>
      <c r="I17" s="8"/>
      <c r="J17" s="8"/>
      <c r="K17" s="8"/>
      <c r="L17" s="8"/>
      <c r="M17" s="9"/>
    </row>
  </sheetData>
  <sheetProtection algorithmName="SHA-512" hashValue="tJwQ39DMHNfW7F1wxuz5VJgYGNMX905WNyLxrsED0tQCpIzmD854t8UZmSnCVa4GfsclYWXX2WK7L0MtLGEaxw==" saltValue="Ct8HOl156P2q/z5tHw8qLQ=="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5"/>
  <sheetViews>
    <sheetView topLeftCell="A403" workbookViewId="0">
      <selection activeCell="A19" sqref="A19"/>
    </sheetView>
  </sheetViews>
  <sheetFormatPr baseColWidth="10" defaultColWidth="11.3828125" defaultRowHeight="14.6" x14ac:dyDescent="0.4"/>
  <cols>
    <col min="1" max="1" width="125" customWidth="1"/>
  </cols>
  <sheetData>
    <row r="1" spans="1:1" x14ac:dyDescent="0.4">
      <c r="A1" s="46" t="s">
        <v>157</v>
      </c>
    </row>
    <row r="2" spans="1:1" x14ac:dyDescent="0.4">
      <c r="A2" s="35" t="s">
        <v>158</v>
      </c>
    </row>
    <row r="3" spans="1:1" x14ac:dyDescent="0.4">
      <c r="A3" s="35" t="s">
        <v>159</v>
      </c>
    </row>
    <row r="4" spans="1:1" x14ac:dyDescent="0.4">
      <c r="A4" s="35" t="s">
        <v>160</v>
      </c>
    </row>
    <row r="5" spans="1:1" x14ac:dyDescent="0.4">
      <c r="A5" s="35" t="s">
        <v>161</v>
      </c>
    </row>
    <row r="6" spans="1:1" x14ac:dyDescent="0.4">
      <c r="A6" s="35" t="s">
        <v>162</v>
      </c>
    </row>
    <row r="7" spans="1:1" x14ac:dyDescent="0.4">
      <c r="A7" s="35" t="s">
        <v>163</v>
      </c>
    </row>
    <row r="8" spans="1:1" x14ac:dyDescent="0.4">
      <c r="A8" s="35" t="s">
        <v>164</v>
      </c>
    </row>
    <row r="9" spans="1:1" x14ac:dyDescent="0.4">
      <c r="A9" s="35" t="s">
        <v>165</v>
      </c>
    </row>
    <row r="10" spans="1:1" x14ac:dyDescent="0.4">
      <c r="A10" s="35" t="s">
        <v>166</v>
      </c>
    </row>
    <row r="11" spans="1:1" x14ac:dyDescent="0.4">
      <c r="A11" s="35" t="s">
        <v>167</v>
      </c>
    </row>
    <row r="12" spans="1:1" x14ac:dyDescent="0.4">
      <c r="A12" s="35" t="s">
        <v>168</v>
      </c>
    </row>
    <row r="13" spans="1:1" x14ac:dyDescent="0.4">
      <c r="A13" s="35" t="s">
        <v>169</v>
      </c>
    </row>
    <row r="14" spans="1:1" x14ac:dyDescent="0.4">
      <c r="A14" s="35" t="s">
        <v>170</v>
      </c>
    </row>
    <row r="15" spans="1:1" x14ac:dyDescent="0.4">
      <c r="A15" s="35" t="s">
        <v>171</v>
      </c>
    </row>
    <row r="16" spans="1:1" x14ac:dyDescent="0.4">
      <c r="A16" s="35" t="s">
        <v>172</v>
      </c>
    </row>
    <row r="17" spans="1:1" x14ac:dyDescent="0.4">
      <c r="A17" s="35" t="s">
        <v>173</v>
      </c>
    </row>
    <row r="18" spans="1:1" x14ac:dyDescent="0.4">
      <c r="A18" s="35" t="s">
        <v>174</v>
      </c>
    </row>
    <row r="19" spans="1:1" x14ac:dyDescent="0.4">
      <c r="A19" s="35" t="s">
        <v>175</v>
      </c>
    </row>
    <row r="20" spans="1:1" x14ac:dyDescent="0.4">
      <c r="A20" s="35" t="s">
        <v>176</v>
      </c>
    </row>
    <row r="21" spans="1:1" x14ac:dyDescent="0.4">
      <c r="A21" s="35" t="s">
        <v>177</v>
      </c>
    </row>
    <row r="22" spans="1:1" x14ac:dyDescent="0.4">
      <c r="A22" s="35" t="s">
        <v>178</v>
      </c>
    </row>
    <row r="23" spans="1:1" x14ac:dyDescent="0.4">
      <c r="A23" s="35" t="s">
        <v>179</v>
      </c>
    </row>
    <row r="24" spans="1:1" x14ac:dyDescent="0.4">
      <c r="A24" s="35" t="s">
        <v>180</v>
      </c>
    </row>
    <row r="25" spans="1:1" x14ac:dyDescent="0.4">
      <c r="A25" s="35" t="s">
        <v>181</v>
      </c>
    </row>
    <row r="26" spans="1:1" x14ac:dyDescent="0.4">
      <c r="A26" s="35" t="s">
        <v>182</v>
      </c>
    </row>
    <row r="27" spans="1:1" x14ac:dyDescent="0.4">
      <c r="A27" s="35" t="s">
        <v>183</v>
      </c>
    </row>
    <row r="28" spans="1:1" x14ac:dyDescent="0.4">
      <c r="A28" s="35" t="s">
        <v>184</v>
      </c>
    </row>
    <row r="29" spans="1:1" x14ac:dyDescent="0.4">
      <c r="A29" s="35" t="s">
        <v>185</v>
      </c>
    </row>
    <row r="30" spans="1:1" x14ac:dyDescent="0.4">
      <c r="A30" s="35" t="s">
        <v>186</v>
      </c>
    </row>
    <row r="31" spans="1:1" x14ac:dyDescent="0.4">
      <c r="A31" s="35" t="s">
        <v>187</v>
      </c>
    </row>
    <row r="32" spans="1:1" x14ac:dyDescent="0.4">
      <c r="A32" s="35" t="s">
        <v>188</v>
      </c>
    </row>
    <row r="33" spans="1:1" x14ac:dyDescent="0.4">
      <c r="A33" s="35" t="s">
        <v>189</v>
      </c>
    </row>
    <row r="34" spans="1:1" x14ac:dyDescent="0.4">
      <c r="A34" s="35" t="s">
        <v>190</v>
      </c>
    </row>
    <row r="35" spans="1:1" x14ac:dyDescent="0.4">
      <c r="A35" s="35" t="s">
        <v>191</v>
      </c>
    </row>
    <row r="36" spans="1:1" x14ac:dyDescent="0.4">
      <c r="A36" s="35" t="s">
        <v>192</v>
      </c>
    </row>
    <row r="37" spans="1:1" x14ac:dyDescent="0.4">
      <c r="A37" s="35" t="s">
        <v>193</v>
      </c>
    </row>
    <row r="38" spans="1:1" x14ac:dyDescent="0.4">
      <c r="A38" s="35" t="s">
        <v>194</v>
      </c>
    </row>
    <row r="39" spans="1:1" x14ac:dyDescent="0.4">
      <c r="A39" s="35" t="s">
        <v>195</v>
      </c>
    </row>
    <row r="40" spans="1:1" x14ac:dyDescent="0.4">
      <c r="A40" s="35" t="s">
        <v>196</v>
      </c>
    </row>
    <row r="41" spans="1:1" x14ac:dyDescent="0.4">
      <c r="A41" s="35" t="s">
        <v>197</v>
      </c>
    </row>
    <row r="42" spans="1:1" x14ac:dyDescent="0.4">
      <c r="A42" s="35" t="s">
        <v>198</v>
      </c>
    </row>
    <row r="43" spans="1:1" x14ac:dyDescent="0.4">
      <c r="A43" s="35" t="s">
        <v>199</v>
      </c>
    </row>
    <row r="44" spans="1:1" x14ac:dyDescent="0.4">
      <c r="A44" s="35" t="s">
        <v>200</v>
      </c>
    </row>
    <row r="45" spans="1:1" x14ac:dyDescent="0.4">
      <c r="A45" s="35" t="s">
        <v>201</v>
      </c>
    </row>
    <row r="46" spans="1:1" x14ac:dyDescent="0.4">
      <c r="A46" s="35" t="s">
        <v>202</v>
      </c>
    </row>
    <row r="47" spans="1:1" x14ac:dyDescent="0.4">
      <c r="A47" s="35" t="s">
        <v>203</v>
      </c>
    </row>
    <row r="48" spans="1:1" x14ac:dyDescent="0.4">
      <c r="A48" s="35" t="s">
        <v>204</v>
      </c>
    </row>
    <row r="49" spans="1:1" x14ac:dyDescent="0.4">
      <c r="A49" s="35" t="s">
        <v>205</v>
      </c>
    </row>
    <row r="50" spans="1:1" x14ac:dyDescent="0.4">
      <c r="A50" s="35" t="s">
        <v>206</v>
      </c>
    </row>
    <row r="51" spans="1:1" x14ac:dyDescent="0.4">
      <c r="A51" s="35" t="s">
        <v>207</v>
      </c>
    </row>
    <row r="52" spans="1:1" x14ac:dyDescent="0.4">
      <c r="A52" s="35" t="s">
        <v>208</v>
      </c>
    </row>
    <row r="53" spans="1:1" x14ac:dyDescent="0.4">
      <c r="A53" s="35" t="s">
        <v>209</v>
      </c>
    </row>
    <row r="54" spans="1:1" x14ac:dyDescent="0.4">
      <c r="A54" s="35" t="s">
        <v>210</v>
      </c>
    </row>
    <row r="55" spans="1:1" x14ac:dyDescent="0.4">
      <c r="A55" s="35" t="s">
        <v>211</v>
      </c>
    </row>
    <row r="56" spans="1:1" x14ac:dyDescent="0.4">
      <c r="A56" s="35" t="s">
        <v>212</v>
      </c>
    </row>
    <row r="57" spans="1:1" x14ac:dyDescent="0.4">
      <c r="A57" s="35" t="s">
        <v>213</v>
      </c>
    </row>
    <row r="58" spans="1:1" x14ac:dyDescent="0.4">
      <c r="A58" s="35" t="s">
        <v>214</v>
      </c>
    </row>
    <row r="59" spans="1:1" x14ac:dyDescent="0.4">
      <c r="A59" s="35" t="s">
        <v>215</v>
      </c>
    </row>
    <row r="60" spans="1:1" x14ac:dyDescent="0.4">
      <c r="A60" s="35" t="s">
        <v>216</v>
      </c>
    </row>
    <row r="61" spans="1:1" x14ac:dyDescent="0.4">
      <c r="A61" s="35" t="s">
        <v>217</v>
      </c>
    </row>
    <row r="62" spans="1:1" x14ac:dyDescent="0.4">
      <c r="A62" s="35" t="s">
        <v>218</v>
      </c>
    </row>
    <row r="63" spans="1:1" x14ac:dyDescent="0.4">
      <c r="A63" s="35" t="s">
        <v>219</v>
      </c>
    </row>
    <row r="64" spans="1:1" x14ac:dyDescent="0.4">
      <c r="A64" s="35" t="s">
        <v>220</v>
      </c>
    </row>
    <row r="65" spans="1:1" x14ac:dyDescent="0.4">
      <c r="A65" s="35" t="s">
        <v>221</v>
      </c>
    </row>
    <row r="66" spans="1:1" x14ac:dyDescent="0.4">
      <c r="A66" s="35" t="s">
        <v>222</v>
      </c>
    </row>
    <row r="67" spans="1:1" x14ac:dyDescent="0.4">
      <c r="A67" s="35" t="s">
        <v>223</v>
      </c>
    </row>
    <row r="68" spans="1:1" x14ac:dyDescent="0.4">
      <c r="A68" s="35" t="s">
        <v>224</v>
      </c>
    </row>
    <row r="69" spans="1:1" x14ac:dyDescent="0.4">
      <c r="A69" s="35" t="s">
        <v>225</v>
      </c>
    </row>
    <row r="70" spans="1:1" x14ac:dyDescent="0.4">
      <c r="A70" s="35" t="s">
        <v>226</v>
      </c>
    </row>
    <row r="71" spans="1:1" x14ac:dyDescent="0.4">
      <c r="A71" s="35" t="s">
        <v>227</v>
      </c>
    </row>
    <row r="72" spans="1:1" x14ac:dyDescent="0.4">
      <c r="A72" s="35" t="s">
        <v>228</v>
      </c>
    </row>
    <row r="73" spans="1:1" x14ac:dyDescent="0.4">
      <c r="A73" s="35" t="s">
        <v>229</v>
      </c>
    </row>
    <row r="74" spans="1:1" x14ac:dyDescent="0.4">
      <c r="A74" s="35" t="s">
        <v>230</v>
      </c>
    </row>
    <row r="75" spans="1:1" x14ac:dyDescent="0.4">
      <c r="A75" s="35" t="s">
        <v>231</v>
      </c>
    </row>
    <row r="76" spans="1:1" x14ac:dyDescent="0.4">
      <c r="A76" s="35" t="s">
        <v>232</v>
      </c>
    </row>
    <row r="77" spans="1:1" x14ac:dyDescent="0.4">
      <c r="A77" s="35" t="s">
        <v>233</v>
      </c>
    </row>
    <row r="78" spans="1:1" x14ac:dyDescent="0.4">
      <c r="A78" s="35" t="s">
        <v>234</v>
      </c>
    </row>
    <row r="79" spans="1:1" x14ac:dyDescent="0.4">
      <c r="A79" s="35" t="s">
        <v>235</v>
      </c>
    </row>
    <row r="80" spans="1:1" x14ac:dyDescent="0.4">
      <c r="A80" s="35" t="s">
        <v>236</v>
      </c>
    </row>
    <row r="81" spans="1:1" x14ac:dyDescent="0.4">
      <c r="A81" s="35" t="s">
        <v>237</v>
      </c>
    </row>
    <row r="82" spans="1:1" x14ac:dyDescent="0.4">
      <c r="A82" s="35" t="s">
        <v>238</v>
      </c>
    </row>
    <row r="83" spans="1:1" x14ac:dyDescent="0.4">
      <c r="A83" s="35" t="s">
        <v>239</v>
      </c>
    </row>
    <row r="84" spans="1:1" x14ac:dyDescent="0.4">
      <c r="A84" s="35" t="s">
        <v>240</v>
      </c>
    </row>
    <row r="85" spans="1:1" x14ac:dyDescent="0.4">
      <c r="A85" s="35" t="s">
        <v>241</v>
      </c>
    </row>
    <row r="86" spans="1:1" x14ac:dyDescent="0.4">
      <c r="A86" s="35" t="s">
        <v>242</v>
      </c>
    </row>
    <row r="87" spans="1:1" x14ac:dyDescent="0.4">
      <c r="A87" s="35" t="s">
        <v>243</v>
      </c>
    </row>
    <row r="88" spans="1:1" x14ac:dyDescent="0.4">
      <c r="A88" s="35" t="s">
        <v>244</v>
      </c>
    </row>
    <row r="89" spans="1:1" x14ac:dyDescent="0.4">
      <c r="A89" s="35" t="s">
        <v>245</v>
      </c>
    </row>
    <row r="90" spans="1:1" x14ac:dyDescent="0.4">
      <c r="A90" s="35" t="s">
        <v>246</v>
      </c>
    </row>
    <row r="91" spans="1:1" x14ac:dyDescent="0.4">
      <c r="A91" s="35" t="s">
        <v>247</v>
      </c>
    </row>
    <row r="92" spans="1:1" x14ac:dyDescent="0.4">
      <c r="A92" s="35" t="s">
        <v>248</v>
      </c>
    </row>
    <row r="93" spans="1:1" x14ac:dyDescent="0.4">
      <c r="A93" s="35" t="s">
        <v>249</v>
      </c>
    </row>
    <row r="94" spans="1:1" x14ac:dyDescent="0.4">
      <c r="A94" s="35" t="s">
        <v>250</v>
      </c>
    </row>
    <row r="95" spans="1:1" x14ac:dyDescent="0.4">
      <c r="A95" s="35" t="s">
        <v>251</v>
      </c>
    </row>
    <row r="96" spans="1:1" x14ac:dyDescent="0.4">
      <c r="A96" s="35" t="s">
        <v>252</v>
      </c>
    </row>
    <row r="97" spans="1:1" x14ac:dyDescent="0.4">
      <c r="A97" s="35" t="s">
        <v>253</v>
      </c>
    </row>
    <row r="98" spans="1:1" x14ac:dyDescent="0.4">
      <c r="A98" s="35" t="s">
        <v>254</v>
      </c>
    </row>
    <row r="99" spans="1:1" x14ac:dyDescent="0.4">
      <c r="A99" s="35" t="s">
        <v>255</v>
      </c>
    </row>
    <row r="100" spans="1:1" x14ac:dyDescent="0.4">
      <c r="A100" s="35" t="s">
        <v>256</v>
      </c>
    </row>
    <row r="101" spans="1:1" x14ac:dyDescent="0.4">
      <c r="A101" s="35" t="s">
        <v>257</v>
      </c>
    </row>
    <row r="102" spans="1:1" x14ac:dyDescent="0.4">
      <c r="A102" s="35" t="s">
        <v>258</v>
      </c>
    </row>
    <row r="103" spans="1:1" x14ac:dyDescent="0.4">
      <c r="A103" s="35" t="s">
        <v>259</v>
      </c>
    </row>
    <row r="104" spans="1:1" x14ac:dyDescent="0.4">
      <c r="A104" s="35" t="s">
        <v>260</v>
      </c>
    </row>
    <row r="105" spans="1:1" x14ac:dyDescent="0.4">
      <c r="A105" s="35" t="s">
        <v>261</v>
      </c>
    </row>
    <row r="106" spans="1:1" x14ac:dyDescent="0.4">
      <c r="A106" s="35" t="s">
        <v>262</v>
      </c>
    </row>
    <row r="107" spans="1:1" x14ac:dyDescent="0.4">
      <c r="A107" s="35" t="s">
        <v>263</v>
      </c>
    </row>
    <row r="108" spans="1:1" x14ac:dyDescent="0.4">
      <c r="A108" s="35" t="s">
        <v>264</v>
      </c>
    </row>
    <row r="109" spans="1:1" x14ac:dyDescent="0.4">
      <c r="A109" s="35" t="s">
        <v>265</v>
      </c>
    </row>
    <row r="110" spans="1:1" x14ac:dyDescent="0.4">
      <c r="A110" s="35" t="s">
        <v>266</v>
      </c>
    </row>
    <row r="111" spans="1:1" x14ac:dyDescent="0.4">
      <c r="A111" s="35" t="s">
        <v>267</v>
      </c>
    </row>
    <row r="112" spans="1:1" x14ac:dyDescent="0.4">
      <c r="A112" s="35" t="s">
        <v>268</v>
      </c>
    </row>
    <row r="113" spans="1:1" x14ac:dyDescent="0.4">
      <c r="A113" s="35" t="s">
        <v>269</v>
      </c>
    </row>
    <row r="114" spans="1:1" x14ac:dyDescent="0.4">
      <c r="A114" s="35" t="s">
        <v>270</v>
      </c>
    </row>
    <row r="115" spans="1:1" x14ac:dyDescent="0.4">
      <c r="A115" s="35" t="s">
        <v>271</v>
      </c>
    </row>
    <row r="116" spans="1:1" x14ac:dyDescent="0.4">
      <c r="A116" s="35" t="s">
        <v>272</v>
      </c>
    </row>
    <row r="117" spans="1:1" x14ac:dyDescent="0.4">
      <c r="A117" s="35" t="s">
        <v>273</v>
      </c>
    </row>
    <row r="118" spans="1:1" x14ac:dyDescent="0.4">
      <c r="A118" s="35" t="s">
        <v>274</v>
      </c>
    </row>
    <row r="119" spans="1:1" x14ac:dyDescent="0.4">
      <c r="A119" s="35" t="s">
        <v>275</v>
      </c>
    </row>
    <row r="120" spans="1:1" x14ac:dyDescent="0.4">
      <c r="A120" s="35" t="s">
        <v>276</v>
      </c>
    </row>
    <row r="121" spans="1:1" x14ac:dyDescent="0.4">
      <c r="A121" s="35" t="s">
        <v>277</v>
      </c>
    </row>
    <row r="122" spans="1:1" x14ac:dyDescent="0.4">
      <c r="A122" s="35" t="s">
        <v>278</v>
      </c>
    </row>
    <row r="123" spans="1:1" x14ac:dyDescent="0.4">
      <c r="A123" s="35" t="s">
        <v>279</v>
      </c>
    </row>
    <row r="124" spans="1:1" x14ac:dyDescent="0.4">
      <c r="A124" s="35" t="s">
        <v>280</v>
      </c>
    </row>
    <row r="125" spans="1:1" x14ac:dyDescent="0.4">
      <c r="A125" s="35" t="s">
        <v>281</v>
      </c>
    </row>
    <row r="126" spans="1:1" x14ac:dyDescent="0.4">
      <c r="A126" s="35" t="s">
        <v>282</v>
      </c>
    </row>
    <row r="127" spans="1:1" x14ac:dyDescent="0.4">
      <c r="A127" s="35" t="s">
        <v>283</v>
      </c>
    </row>
    <row r="128" spans="1:1" x14ac:dyDescent="0.4">
      <c r="A128" s="35" t="s">
        <v>284</v>
      </c>
    </row>
    <row r="129" spans="1:1" x14ac:dyDescent="0.4">
      <c r="A129" s="35" t="s">
        <v>285</v>
      </c>
    </row>
    <row r="130" spans="1:1" x14ac:dyDescent="0.4">
      <c r="A130" s="35" t="s">
        <v>286</v>
      </c>
    </row>
    <row r="131" spans="1:1" x14ac:dyDescent="0.4">
      <c r="A131" s="35" t="s">
        <v>287</v>
      </c>
    </row>
    <row r="132" spans="1:1" x14ac:dyDescent="0.4">
      <c r="A132" s="35" t="s">
        <v>288</v>
      </c>
    </row>
    <row r="133" spans="1:1" x14ac:dyDescent="0.4">
      <c r="A133" s="35" t="s">
        <v>289</v>
      </c>
    </row>
    <row r="134" spans="1:1" x14ac:dyDescent="0.4">
      <c r="A134" s="35" t="s">
        <v>290</v>
      </c>
    </row>
    <row r="135" spans="1:1" x14ac:dyDescent="0.4">
      <c r="A135" s="35" t="s">
        <v>291</v>
      </c>
    </row>
    <row r="136" spans="1:1" x14ac:dyDescent="0.4">
      <c r="A136" s="35" t="s">
        <v>292</v>
      </c>
    </row>
    <row r="137" spans="1:1" x14ac:dyDescent="0.4">
      <c r="A137" s="35" t="s">
        <v>293</v>
      </c>
    </row>
    <row r="138" spans="1:1" x14ac:dyDescent="0.4">
      <c r="A138" s="35" t="s">
        <v>294</v>
      </c>
    </row>
    <row r="139" spans="1:1" x14ac:dyDescent="0.4">
      <c r="A139" s="35" t="s">
        <v>295</v>
      </c>
    </row>
    <row r="140" spans="1:1" x14ac:dyDescent="0.4">
      <c r="A140" s="35" t="s">
        <v>296</v>
      </c>
    </row>
    <row r="141" spans="1:1" x14ac:dyDescent="0.4">
      <c r="A141" s="35" t="s">
        <v>297</v>
      </c>
    </row>
    <row r="142" spans="1:1" x14ac:dyDescent="0.4">
      <c r="A142" s="35" t="s">
        <v>298</v>
      </c>
    </row>
    <row r="143" spans="1:1" x14ac:dyDescent="0.4">
      <c r="A143" s="35" t="s">
        <v>299</v>
      </c>
    </row>
    <row r="144" spans="1:1" x14ac:dyDescent="0.4">
      <c r="A144" s="35" t="s">
        <v>300</v>
      </c>
    </row>
    <row r="145" spans="1:1" x14ac:dyDescent="0.4">
      <c r="A145" s="35" t="s">
        <v>301</v>
      </c>
    </row>
    <row r="146" spans="1:1" x14ac:dyDescent="0.4">
      <c r="A146" s="35" t="s">
        <v>302</v>
      </c>
    </row>
    <row r="147" spans="1:1" x14ac:dyDescent="0.4">
      <c r="A147" s="35" t="s">
        <v>303</v>
      </c>
    </row>
    <row r="148" spans="1:1" x14ac:dyDescent="0.4">
      <c r="A148" s="35" t="s">
        <v>304</v>
      </c>
    </row>
    <row r="149" spans="1:1" x14ac:dyDescent="0.4">
      <c r="A149" s="35" t="s">
        <v>305</v>
      </c>
    </row>
    <row r="150" spans="1:1" x14ac:dyDescent="0.4">
      <c r="A150" s="35" t="s">
        <v>306</v>
      </c>
    </row>
    <row r="151" spans="1:1" x14ac:dyDescent="0.4">
      <c r="A151" s="35" t="s">
        <v>307</v>
      </c>
    </row>
    <row r="152" spans="1:1" x14ac:dyDescent="0.4">
      <c r="A152" s="35" t="s">
        <v>308</v>
      </c>
    </row>
    <row r="153" spans="1:1" x14ac:dyDescent="0.4">
      <c r="A153" s="35" t="s">
        <v>309</v>
      </c>
    </row>
    <row r="154" spans="1:1" x14ac:dyDescent="0.4">
      <c r="A154" s="35" t="s">
        <v>310</v>
      </c>
    </row>
    <row r="155" spans="1:1" x14ac:dyDescent="0.4">
      <c r="A155" s="35" t="s">
        <v>311</v>
      </c>
    </row>
    <row r="156" spans="1:1" x14ac:dyDescent="0.4">
      <c r="A156" s="35" t="s">
        <v>312</v>
      </c>
    </row>
    <row r="157" spans="1:1" x14ac:dyDescent="0.4">
      <c r="A157" s="35" t="s">
        <v>313</v>
      </c>
    </row>
    <row r="158" spans="1:1" x14ac:dyDescent="0.4">
      <c r="A158" s="35" t="s">
        <v>314</v>
      </c>
    </row>
    <row r="159" spans="1:1" x14ac:dyDescent="0.4">
      <c r="A159" s="35" t="s">
        <v>315</v>
      </c>
    </row>
    <row r="160" spans="1:1" x14ac:dyDescent="0.4">
      <c r="A160" s="35" t="s">
        <v>316</v>
      </c>
    </row>
    <row r="161" spans="1:1" x14ac:dyDescent="0.4">
      <c r="A161" s="35" t="s">
        <v>317</v>
      </c>
    </row>
    <row r="162" spans="1:1" x14ac:dyDescent="0.4">
      <c r="A162" s="35" t="s">
        <v>318</v>
      </c>
    </row>
    <row r="163" spans="1:1" x14ac:dyDescent="0.4">
      <c r="A163" s="35" t="s">
        <v>319</v>
      </c>
    </row>
    <row r="164" spans="1:1" x14ac:dyDescent="0.4">
      <c r="A164" s="35" t="s">
        <v>320</v>
      </c>
    </row>
    <row r="165" spans="1:1" x14ac:dyDescent="0.4">
      <c r="A165" s="35" t="s">
        <v>321</v>
      </c>
    </row>
    <row r="166" spans="1:1" x14ac:dyDescent="0.4">
      <c r="A166" s="35" t="s">
        <v>322</v>
      </c>
    </row>
    <row r="167" spans="1:1" x14ac:dyDescent="0.4">
      <c r="A167" s="35" t="s">
        <v>323</v>
      </c>
    </row>
    <row r="168" spans="1:1" x14ac:dyDescent="0.4">
      <c r="A168" s="35" t="s">
        <v>324</v>
      </c>
    </row>
    <row r="169" spans="1:1" x14ac:dyDescent="0.4">
      <c r="A169" s="35" t="s">
        <v>325</v>
      </c>
    </row>
    <row r="170" spans="1:1" x14ac:dyDescent="0.4">
      <c r="A170" s="35" t="s">
        <v>326</v>
      </c>
    </row>
    <row r="171" spans="1:1" x14ac:dyDescent="0.4">
      <c r="A171" s="35" t="s">
        <v>327</v>
      </c>
    </row>
    <row r="172" spans="1:1" x14ac:dyDescent="0.4">
      <c r="A172" s="35" t="s">
        <v>328</v>
      </c>
    </row>
    <row r="173" spans="1:1" x14ac:dyDescent="0.4">
      <c r="A173" s="35" t="s">
        <v>329</v>
      </c>
    </row>
    <row r="174" spans="1:1" x14ac:dyDescent="0.4">
      <c r="A174" s="35" t="s">
        <v>330</v>
      </c>
    </row>
    <row r="175" spans="1:1" x14ac:dyDescent="0.4">
      <c r="A175" s="35" t="s">
        <v>331</v>
      </c>
    </row>
    <row r="176" spans="1:1" x14ac:dyDescent="0.4">
      <c r="A176" s="35" t="s">
        <v>332</v>
      </c>
    </row>
    <row r="177" spans="1:1" x14ac:dyDescent="0.4">
      <c r="A177" s="35" t="s">
        <v>333</v>
      </c>
    </row>
    <row r="178" spans="1:1" x14ac:dyDescent="0.4">
      <c r="A178" s="35" t="s">
        <v>334</v>
      </c>
    </row>
    <row r="179" spans="1:1" x14ac:dyDescent="0.4">
      <c r="A179" s="35" t="s">
        <v>335</v>
      </c>
    </row>
    <row r="180" spans="1:1" x14ac:dyDescent="0.4">
      <c r="A180" s="35" t="s">
        <v>336</v>
      </c>
    </row>
    <row r="181" spans="1:1" x14ac:dyDescent="0.4">
      <c r="A181" s="35" t="s">
        <v>337</v>
      </c>
    </row>
    <row r="182" spans="1:1" x14ac:dyDescent="0.4">
      <c r="A182" s="35" t="s">
        <v>338</v>
      </c>
    </row>
    <row r="183" spans="1:1" x14ac:dyDescent="0.4">
      <c r="A183" s="35" t="s">
        <v>339</v>
      </c>
    </row>
    <row r="184" spans="1:1" x14ac:dyDescent="0.4">
      <c r="A184" s="35" t="s">
        <v>340</v>
      </c>
    </row>
    <row r="185" spans="1:1" x14ac:dyDescent="0.4">
      <c r="A185" s="35" t="s">
        <v>341</v>
      </c>
    </row>
    <row r="186" spans="1:1" x14ac:dyDescent="0.4">
      <c r="A186" s="35" t="s">
        <v>342</v>
      </c>
    </row>
    <row r="187" spans="1:1" x14ac:dyDescent="0.4">
      <c r="A187" s="35" t="s">
        <v>343</v>
      </c>
    </row>
    <row r="188" spans="1:1" x14ac:dyDescent="0.4">
      <c r="A188" s="35" t="s">
        <v>344</v>
      </c>
    </row>
    <row r="189" spans="1:1" x14ac:dyDescent="0.4">
      <c r="A189" s="35" t="s">
        <v>345</v>
      </c>
    </row>
    <row r="190" spans="1:1" x14ac:dyDescent="0.4">
      <c r="A190" s="35" t="s">
        <v>346</v>
      </c>
    </row>
    <row r="191" spans="1:1" x14ac:dyDescent="0.4">
      <c r="A191" s="35" t="s">
        <v>347</v>
      </c>
    </row>
    <row r="192" spans="1:1" x14ac:dyDescent="0.4">
      <c r="A192" s="35" t="s">
        <v>348</v>
      </c>
    </row>
    <row r="193" spans="1:1" x14ac:dyDescent="0.4">
      <c r="A193" s="35" t="s">
        <v>349</v>
      </c>
    </row>
    <row r="194" spans="1:1" x14ac:dyDescent="0.4">
      <c r="A194" s="35" t="s">
        <v>350</v>
      </c>
    </row>
    <row r="195" spans="1:1" x14ac:dyDescent="0.4">
      <c r="A195" s="35" t="s">
        <v>351</v>
      </c>
    </row>
    <row r="196" spans="1:1" x14ac:dyDescent="0.4">
      <c r="A196" s="35" t="s">
        <v>352</v>
      </c>
    </row>
    <row r="197" spans="1:1" x14ac:dyDescent="0.4">
      <c r="A197" s="35" t="s">
        <v>353</v>
      </c>
    </row>
    <row r="198" spans="1:1" x14ac:dyDescent="0.4">
      <c r="A198" s="35" t="s">
        <v>354</v>
      </c>
    </row>
    <row r="199" spans="1:1" x14ac:dyDescent="0.4">
      <c r="A199" s="35" t="s">
        <v>355</v>
      </c>
    </row>
    <row r="200" spans="1:1" x14ac:dyDescent="0.4">
      <c r="A200" s="35" t="s">
        <v>356</v>
      </c>
    </row>
    <row r="201" spans="1:1" x14ac:dyDescent="0.4">
      <c r="A201" s="35" t="s">
        <v>357</v>
      </c>
    </row>
    <row r="202" spans="1:1" x14ac:dyDescent="0.4">
      <c r="A202" s="35" t="s">
        <v>358</v>
      </c>
    </row>
    <row r="203" spans="1:1" x14ac:dyDescent="0.4">
      <c r="A203" s="35" t="s">
        <v>359</v>
      </c>
    </row>
    <row r="204" spans="1:1" x14ac:dyDescent="0.4">
      <c r="A204" s="35" t="s">
        <v>360</v>
      </c>
    </row>
    <row r="205" spans="1:1" x14ac:dyDescent="0.4">
      <c r="A205" s="35" t="s">
        <v>361</v>
      </c>
    </row>
    <row r="206" spans="1:1" x14ac:dyDescent="0.4">
      <c r="A206" s="35" t="s">
        <v>362</v>
      </c>
    </row>
    <row r="207" spans="1:1" x14ac:dyDescent="0.4">
      <c r="A207" s="35" t="s">
        <v>363</v>
      </c>
    </row>
    <row r="208" spans="1:1" x14ac:dyDescent="0.4">
      <c r="A208" s="35" t="s">
        <v>364</v>
      </c>
    </row>
    <row r="209" spans="1:1" x14ac:dyDescent="0.4">
      <c r="A209" s="35" t="s">
        <v>365</v>
      </c>
    </row>
    <row r="210" spans="1:1" x14ac:dyDescent="0.4">
      <c r="A210" s="35" t="s">
        <v>366</v>
      </c>
    </row>
    <row r="211" spans="1:1" x14ac:dyDescent="0.4">
      <c r="A211" s="35" t="s">
        <v>367</v>
      </c>
    </row>
    <row r="212" spans="1:1" x14ac:dyDescent="0.4">
      <c r="A212" s="35" t="s">
        <v>368</v>
      </c>
    </row>
    <row r="213" spans="1:1" x14ac:dyDescent="0.4">
      <c r="A213" s="35" t="s">
        <v>369</v>
      </c>
    </row>
    <row r="214" spans="1:1" x14ac:dyDescent="0.4">
      <c r="A214" s="35" t="s">
        <v>370</v>
      </c>
    </row>
    <row r="215" spans="1:1" x14ac:dyDescent="0.4">
      <c r="A215" s="35" t="s">
        <v>371</v>
      </c>
    </row>
    <row r="216" spans="1:1" x14ac:dyDescent="0.4">
      <c r="A216" s="35" t="s">
        <v>372</v>
      </c>
    </row>
    <row r="217" spans="1:1" x14ac:dyDescent="0.4">
      <c r="A217" s="35" t="s">
        <v>373</v>
      </c>
    </row>
    <row r="218" spans="1:1" x14ac:dyDescent="0.4">
      <c r="A218" s="35" t="s">
        <v>374</v>
      </c>
    </row>
    <row r="219" spans="1:1" x14ac:dyDescent="0.4">
      <c r="A219" s="35" t="s">
        <v>375</v>
      </c>
    </row>
    <row r="220" spans="1:1" x14ac:dyDescent="0.4">
      <c r="A220" s="35" t="s">
        <v>376</v>
      </c>
    </row>
    <row r="221" spans="1:1" x14ac:dyDescent="0.4">
      <c r="A221" s="35" t="s">
        <v>377</v>
      </c>
    </row>
    <row r="222" spans="1:1" x14ac:dyDescent="0.4">
      <c r="A222" s="35" t="s">
        <v>378</v>
      </c>
    </row>
    <row r="223" spans="1:1" x14ac:dyDescent="0.4">
      <c r="A223" s="35" t="s">
        <v>379</v>
      </c>
    </row>
    <row r="224" spans="1:1" x14ac:dyDescent="0.4">
      <c r="A224" s="35" t="s">
        <v>380</v>
      </c>
    </row>
    <row r="225" spans="1:1" x14ac:dyDescent="0.4">
      <c r="A225" s="35" t="s">
        <v>381</v>
      </c>
    </row>
    <row r="226" spans="1:1" x14ac:dyDescent="0.4">
      <c r="A226" s="35" t="s">
        <v>382</v>
      </c>
    </row>
    <row r="227" spans="1:1" x14ac:dyDescent="0.4">
      <c r="A227" s="35" t="s">
        <v>383</v>
      </c>
    </row>
    <row r="228" spans="1:1" x14ac:dyDescent="0.4">
      <c r="A228" s="35" t="s">
        <v>384</v>
      </c>
    </row>
    <row r="229" spans="1:1" x14ac:dyDescent="0.4">
      <c r="A229" s="35" t="s">
        <v>385</v>
      </c>
    </row>
    <row r="230" spans="1:1" x14ac:dyDescent="0.4">
      <c r="A230" s="35" t="s">
        <v>386</v>
      </c>
    </row>
    <row r="231" spans="1:1" x14ac:dyDescent="0.4">
      <c r="A231" s="35" t="s">
        <v>387</v>
      </c>
    </row>
    <row r="232" spans="1:1" x14ac:dyDescent="0.4">
      <c r="A232" s="35" t="s">
        <v>388</v>
      </c>
    </row>
    <row r="233" spans="1:1" x14ac:dyDescent="0.4">
      <c r="A233" s="35" t="s">
        <v>389</v>
      </c>
    </row>
    <row r="234" spans="1:1" x14ac:dyDescent="0.4">
      <c r="A234" s="35" t="s">
        <v>390</v>
      </c>
    </row>
    <row r="235" spans="1:1" x14ac:dyDescent="0.4">
      <c r="A235" s="35" t="s">
        <v>391</v>
      </c>
    </row>
    <row r="236" spans="1:1" x14ac:dyDescent="0.4">
      <c r="A236" s="35" t="s">
        <v>392</v>
      </c>
    </row>
    <row r="237" spans="1:1" x14ac:dyDescent="0.4">
      <c r="A237" s="35" t="s">
        <v>393</v>
      </c>
    </row>
    <row r="238" spans="1:1" x14ac:dyDescent="0.4">
      <c r="A238" s="35" t="s">
        <v>394</v>
      </c>
    </row>
    <row r="239" spans="1:1" x14ac:dyDescent="0.4">
      <c r="A239" s="35" t="s">
        <v>395</v>
      </c>
    </row>
    <row r="240" spans="1:1" x14ac:dyDescent="0.4">
      <c r="A240" s="35" t="s">
        <v>396</v>
      </c>
    </row>
    <row r="241" spans="1:1" x14ac:dyDescent="0.4">
      <c r="A241" s="35" t="s">
        <v>397</v>
      </c>
    </row>
    <row r="242" spans="1:1" x14ac:dyDescent="0.4">
      <c r="A242" s="35" t="s">
        <v>398</v>
      </c>
    </row>
    <row r="243" spans="1:1" x14ac:dyDescent="0.4">
      <c r="A243" s="35" t="s">
        <v>399</v>
      </c>
    </row>
    <row r="244" spans="1:1" x14ac:dyDescent="0.4">
      <c r="A244" s="35" t="s">
        <v>400</v>
      </c>
    </row>
    <row r="245" spans="1:1" x14ac:dyDescent="0.4">
      <c r="A245" s="35" t="s">
        <v>401</v>
      </c>
    </row>
    <row r="246" spans="1:1" x14ac:dyDescent="0.4">
      <c r="A246" s="35" t="s">
        <v>402</v>
      </c>
    </row>
    <row r="247" spans="1:1" x14ac:dyDescent="0.4">
      <c r="A247" s="35" t="s">
        <v>403</v>
      </c>
    </row>
    <row r="248" spans="1:1" x14ac:dyDescent="0.4">
      <c r="A248" s="35" t="s">
        <v>404</v>
      </c>
    </row>
    <row r="249" spans="1:1" x14ac:dyDescent="0.4">
      <c r="A249" s="35" t="s">
        <v>405</v>
      </c>
    </row>
    <row r="250" spans="1:1" x14ac:dyDescent="0.4">
      <c r="A250" s="35" t="s">
        <v>406</v>
      </c>
    </row>
    <row r="251" spans="1:1" x14ac:dyDescent="0.4">
      <c r="A251" s="35" t="s">
        <v>407</v>
      </c>
    </row>
    <row r="252" spans="1:1" x14ac:dyDescent="0.4">
      <c r="A252" s="35" t="s">
        <v>408</v>
      </c>
    </row>
    <row r="253" spans="1:1" x14ac:dyDescent="0.4">
      <c r="A253" s="35" t="s">
        <v>409</v>
      </c>
    </row>
    <row r="254" spans="1:1" x14ac:dyDescent="0.4">
      <c r="A254" s="35" t="s">
        <v>410</v>
      </c>
    </row>
    <row r="255" spans="1:1" x14ac:dyDescent="0.4">
      <c r="A255" s="35" t="s">
        <v>411</v>
      </c>
    </row>
    <row r="256" spans="1:1" x14ac:dyDescent="0.4">
      <c r="A256" s="35" t="s">
        <v>412</v>
      </c>
    </row>
    <row r="257" spans="1:1" x14ac:dyDescent="0.4">
      <c r="A257" s="35" t="s">
        <v>413</v>
      </c>
    </row>
    <row r="258" spans="1:1" x14ac:dyDescent="0.4">
      <c r="A258" s="35" t="s">
        <v>414</v>
      </c>
    </row>
    <row r="259" spans="1:1" x14ac:dyDescent="0.4">
      <c r="A259" s="35" t="s">
        <v>415</v>
      </c>
    </row>
    <row r="260" spans="1:1" x14ac:dyDescent="0.4">
      <c r="A260" s="35" t="s">
        <v>416</v>
      </c>
    </row>
    <row r="261" spans="1:1" x14ac:dyDescent="0.4">
      <c r="A261" s="35" t="s">
        <v>417</v>
      </c>
    </row>
    <row r="262" spans="1:1" x14ac:dyDescent="0.4">
      <c r="A262" s="35" t="s">
        <v>418</v>
      </c>
    </row>
    <row r="263" spans="1:1" x14ac:dyDescent="0.4">
      <c r="A263" s="35" t="s">
        <v>419</v>
      </c>
    </row>
    <row r="264" spans="1:1" x14ac:dyDescent="0.4">
      <c r="A264" s="35" t="s">
        <v>420</v>
      </c>
    </row>
    <row r="265" spans="1:1" x14ac:dyDescent="0.4">
      <c r="A265" s="35" t="s">
        <v>421</v>
      </c>
    </row>
    <row r="266" spans="1:1" x14ac:dyDescent="0.4">
      <c r="A266" s="35" t="s">
        <v>422</v>
      </c>
    </row>
    <row r="267" spans="1:1" x14ac:dyDescent="0.4">
      <c r="A267" s="35" t="s">
        <v>423</v>
      </c>
    </row>
    <row r="268" spans="1:1" x14ac:dyDescent="0.4">
      <c r="A268" s="35" t="s">
        <v>424</v>
      </c>
    </row>
    <row r="269" spans="1:1" x14ac:dyDescent="0.4">
      <c r="A269" s="35" t="s">
        <v>425</v>
      </c>
    </row>
    <row r="270" spans="1:1" x14ac:dyDescent="0.4">
      <c r="A270" s="35" t="s">
        <v>426</v>
      </c>
    </row>
    <row r="271" spans="1:1" x14ac:dyDescent="0.4">
      <c r="A271" s="35" t="s">
        <v>427</v>
      </c>
    </row>
    <row r="272" spans="1:1" x14ac:dyDescent="0.4">
      <c r="A272" s="35" t="s">
        <v>428</v>
      </c>
    </row>
    <row r="273" spans="1:1" x14ac:dyDescent="0.4">
      <c r="A273" s="35" t="s">
        <v>429</v>
      </c>
    </row>
    <row r="274" spans="1:1" x14ac:dyDescent="0.4">
      <c r="A274" s="35" t="s">
        <v>430</v>
      </c>
    </row>
    <row r="275" spans="1:1" x14ac:dyDescent="0.4">
      <c r="A275" s="35" t="s">
        <v>431</v>
      </c>
    </row>
    <row r="276" spans="1:1" x14ac:dyDescent="0.4">
      <c r="A276" s="35" t="s">
        <v>432</v>
      </c>
    </row>
    <row r="277" spans="1:1" x14ac:dyDescent="0.4">
      <c r="A277" s="35" t="s">
        <v>433</v>
      </c>
    </row>
    <row r="278" spans="1:1" x14ac:dyDescent="0.4">
      <c r="A278" s="35" t="s">
        <v>434</v>
      </c>
    </row>
    <row r="279" spans="1:1" x14ac:dyDescent="0.4">
      <c r="A279" s="35" t="s">
        <v>435</v>
      </c>
    </row>
    <row r="280" spans="1:1" x14ac:dyDescent="0.4">
      <c r="A280" s="35" t="s">
        <v>436</v>
      </c>
    </row>
    <row r="281" spans="1:1" x14ac:dyDescent="0.4">
      <c r="A281" s="35" t="s">
        <v>437</v>
      </c>
    </row>
    <row r="282" spans="1:1" x14ac:dyDescent="0.4">
      <c r="A282" s="35" t="s">
        <v>438</v>
      </c>
    </row>
    <row r="283" spans="1:1" x14ac:dyDescent="0.4">
      <c r="A283" s="35" t="s">
        <v>439</v>
      </c>
    </row>
    <row r="284" spans="1:1" x14ac:dyDescent="0.4">
      <c r="A284" s="35" t="s">
        <v>440</v>
      </c>
    </row>
    <row r="285" spans="1:1" x14ac:dyDescent="0.4">
      <c r="A285" s="35" t="s">
        <v>441</v>
      </c>
    </row>
    <row r="286" spans="1:1" x14ac:dyDescent="0.4">
      <c r="A286" s="35" t="s">
        <v>442</v>
      </c>
    </row>
    <row r="287" spans="1:1" x14ac:dyDescent="0.4">
      <c r="A287" s="35" t="s">
        <v>443</v>
      </c>
    </row>
    <row r="288" spans="1:1" x14ac:dyDescent="0.4">
      <c r="A288" s="35" t="s">
        <v>444</v>
      </c>
    </row>
    <row r="289" spans="1:1" x14ac:dyDescent="0.4">
      <c r="A289" s="35" t="s">
        <v>445</v>
      </c>
    </row>
    <row r="290" spans="1:1" x14ac:dyDescent="0.4">
      <c r="A290" s="35" t="s">
        <v>446</v>
      </c>
    </row>
    <row r="291" spans="1:1" x14ac:dyDescent="0.4">
      <c r="A291" s="35" t="s">
        <v>447</v>
      </c>
    </row>
    <row r="292" spans="1:1" x14ac:dyDescent="0.4">
      <c r="A292" s="35" t="s">
        <v>448</v>
      </c>
    </row>
    <row r="293" spans="1:1" x14ac:dyDescent="0.4">
      <c r="A293" s="35" t="s">
        <v>449</v>
      </c>
    </row>
    <row r="294" spans="1:1" x14ac:dyDescent="0.4">
      <c r="A294" s="35" t="s">
        <v>450</v>
      </c>
    </row>
    <row r="295" spans="1:1" x14ac:dyDescent="0.4">
      <c r="A295" s="35" t="s">
        <v>451</v>
      </c>
    </row>
    <row r="296" spans="1:1" x14ac:dyDescent="0.4">
      <c r="A296" s="35" t="s">
        <v>452</v>
      </c>
    </row>
    <row r="297" spans="1:1" x14ac:dyDescent="0.4">
      <c r="A297" s="35" t="s">
        <v>453</v>
      </c>
    </row>
    <row r="298" spans="1:1" x14ac:dyDescent="0.4">
      <c r="A298" s="35" t="s">
        <v>454</v>
      </c>
    </row>
    <row r="299" spans="1:1" x14ac:dyDescent="0.4">
      <c r="A299" s="35" t="s">
        <v>455</v>
      </c>
    </row>
    <row r="300" spans="1:1" x14ac:dyDescent="0.4">
      <c r="A300" s="35" t="s">
        <v>456</v>
      </c>
    </row>
    <row r="301" spans="1:1" x14ac:dyDescent="0.4">
      <c r="A301" s="35" t="s">
        <v>457</v>
      </c>
    </row>
    <row r="302" spans="1:1" x14ac:dyDescent="0.4">
      <c r="A302" s="35" t="s">
        <v>458</v>
      </c>
    </row>
    <row r="303" spans="1:1" x14ac:dyDescent="0.4">
      <c r="A303" s="35" t="s">
        <v>459</v>
      </c>
    </row>
    <row r="304" spans="1:1" x14ac:dyDescent="0.4">
      <c r="A304" s="35" t="s">
        <v>460</v>
      </c>
    </row>
    <row r="305" spans="1:1" x14ac:dyDescent="0.4">
      <c r="A305" s="35" t="s">
        <v>461</v>
      </c>
    </row>
    <row r="306" spans="1:1" x14ac:dyDescent="0.4">
      <c r="A306" s="35" t="s">
        <v>462</v>
      </c>
    </row>
    <row r="307" spans="1:1" x14ac:dyDescent="0.4">
      <c r="A307" s="35" t="s">
        <v>463</v>
      </c>
    </row>
    <row r="308" spans="1:1" x14ac:dyDescent="0.4">
      <c r="A308" s="35" t="s">
        <v>464</v>
      </c>
    </row>
    <row r="309" spans="1:1" x14ac:dyDescent="0.4">
      <c r="A309" s="35" t="s">
        <v>465</v>
      </c>
    </row>
    <row r="310" spans="1:1" x14ac:dyDescent="0.4">
      <c r="A310" s="35" t="s">
        <v>466</v>
      </c>
    </row>
    <row r="311" spans="1:1" x14ac:dyDescent="0.4">
      <c r="A311" s="35" t="s">
        <v>467</v>
      </c>
    </row>
    <row r="312" spans="1:1" x14ac:dyDescent="0.4">
      <c r="A312" s="35" t="s">
        <v>468</v>
      </c>
    </row>
    <row r="313" spans="1:1" x14ac:dyDescent="0.4">
      <c r="A313" s="35" t="s">
        <v>469</v>
      </c>
    </row>
    <row r="314" spans="1:1" x14ac:dyDescent="0.4">
      <c r="A314" s="35" t="s">
        <v>470</v>
      </c>
    </row>
    <row r="315" spans="1:1" x14ac:dyDescent="0.4">
      <c r="A315" s="35" t="s">
        <v>471</v>
      </c>
    </row>
    <row r="316" spans="1:1" x14ac:dyDescent="0.4">
      <c r="A316" s="35" t="s">
        <v>472</v>
      </c>
    </row>
    <row r="317" spans="1:1" x14ac:dyDescent="0.4">
      <c r="A317" s="35" t="s">
        <v>473</v>
      </c>
    </row>
    <row r="318" spans="1:1" x14ac:dyDescent="0.4">
      <c r="A318" s="35" t="s">
        <v>474</v>
      </c>
    </row>
    <row r="319" spans="1:1" x14ac:dyDescent="0.4">
      <c r="A319" s="35" t="s">
        <v>475</v>
      </c>
    </row>
    <row r="320" spans="1:1" x14ac:dyDescent="0.4">
      <c r="A320" s="35" t="s">
        <v>476</v>
      </c>
    </row>
    <row r="321" spans="1:1" x14ac:dyDescent="0.4">
      <c r="A321" s="35" t="s">
        <v>477</v>
      </c>
    </row>
    <row r="322" spans="1:1" x14ac:dyDescent="0.4">
      <c r="A322" s="35" t="s">
        <v>478</v>
      </c>
    </row>
    <row r="323" spans="1:1" x14ac:dyDescent="0.4">
      <c r="A323" s="35" t="s">
        <v>479</v>
      </c>
    </row>
    <row r="324" spans="1:1" x14ac:dyDescent="0.4">
      <c r="A324" s="35" t="s">
        <v>480</v>
      </c>
    </row>
    <row r="325" spans="1:1" x14ac:dyDescent="0.4">
      <c r="A325" s="35" t="s">
        <v>481</v>
      </c>
    </row>
    <row r="326" spans="1:1" x14ac:dyDescent="0.4">
      <c r="A326" s="35" t="s">
        <v>482</v>
      </c>
    </row>
    <row r="327" spans="1:1" x14ac:dyDescent="0.4">
      <c r="A327" s="35" t="s">
        <v>483</v>
      </c>
    </row>
    <row r="328" spans="1:1" x14ac:dyDescent="0.4">
      <c r="A328" s="35" t="s">
        <v>484</v>
      </c>
    </row>
    <row r="329" spans="1:1" x14ac:dyDescent="0.4">
      <c r="A329" s="35" t="s">
        <v>485</v>
      </c>
    </row>
    <row r="330" spans="1:1" x14ac:dyDescent="0.4">
      <c r="A330" s="35" t="s">
        <v>486</v>
      </c>
    </row>
    <row r="331" spans="1:1" x14ac:dyDescent="0.4">
      <c r="A331" s="35" t="s">
        <v>126</v>
      </c>
    </row>
    <row r="332" spans="1:1" x14ac:dyDescent="0.4">
      <c r="A332" s="35" t="s">
        <v>487</v>
      </c>
    </row>
    <row r="333" spans="1:1" x14ac:dyDescent="0.4">
      <c r="A333" s="35" t="s">
        <v>488</v>
      </c>
    </row>
    <row r="334" spans="1:1" x14ac:dyDescent="0.4">
      <c r="A334" s="35" t="s">
        <v>489</v>
      </c>
    </row>
    <row r="335" spans="1:1" x14ac:dyDescent="0.4">
      <c r="A335" s="35" t="s">
        <v>490</v>
      </c>
    </row>
    <row r="336" spans="1:1" x14ac:dyDescent="0.4">
      <c r="A336" s="35" t="s">
        <v>491</v>
      </c>
    </row>
    <row r="337" spans="1:1" x14ac:dyDescent="0.4">
      <c r="A337" s="35" t="s">
        <v>492</v>
      </c>
    </row>
    <row r="338" spans="1:1" x14ac:dyDescent="0.4">
      <c r="A338" s="35" t="s">
        <v>493</v>
      </c>
    </row>
    <row r="339" spans="1:1" x14ac:dyDescent="0.4">
      <c r="A339" s="35" t="s">
        <v>494</v>
      </c>
    </row>
    <row r="340" spans="1:1" x14ac:dyDescent="0.4">
      <c r="A340" s="35" t="s">
        <v>495</v>
      </c>
    </row>
    <row r="341" spans="1:1" x14ac:dyDescent="0.4">
      <c r="A341" s="35" t="s">
        <v>496</v>
      </c>
    </row>
    <row r="342" spans="1:1" x14ac:dyDescent="0.4">
      <c r="A342" s="35" t="s">
        <v>497</v>
      </c>
    </row>
    <row r="343" spans="1:1" x14ac:dyDescent="0.4">
      <c r="A343" s="35" t="s">
        <v>498</v>
      </c>
    </row>
    <row r="344" spans="1:1" x14ac:dyDescent="0.4">
      <c r="A344" s="35" t="s">
        <v>499</v>
      </c>
    </row>
    <row r="345" spans="1:1" x14ac:dyDescent="0.4">
      <c r="A345" s="35" t="s">
        <v>500</v>
      </c>
    </row>
    <row r="346" spans="1:1" x14ac:dyDescent="0.4">
      <c r="A346" s="35" t="s">
        <v>501</v>
      </c>
    </row>
    <row r="347" spans="1:1" x14ac:dyDescent="0.4">
      <c r="A347" s="35" t="s">
        <v>502</v>
      </c>
    </row>
    <row r="348" spans="1:1" x14ac:dyDescent="0.4">
      <c r="A348" s="35" t="s">
        <v>503</v>
      </c>
    </row>
    <row r="349" spans="1:1" x14ac:dyDescent="0.4">
      <c r="A349" s="35" t="s">
        <v>504</v>
      </c>
    </row>
    <row r="350" spans="1:1" x14ac:dyDescent="0.4">
      <c r="A350" s="35" t="s">
        <v>505</v>
      </c>
    </row>
    <row r="351" spans="1:1" x14ac:dyDescent="0.4">
      <c r="A351" s="35" t="s">
        <v>506</v>
      </c>
    </row>
    <row r="352" spans="1:1" x14ac:dyDescent="0.4">
      <c r="A352" s="35" t="s">
        <v>507</v>
      </c>
    </row>
    <row r="353" spans="1:1" x14ac:dyDescent="0.4">
      <c r="A353" s="35" t="s">
        <v>508</v>
      </c>
    </row>
    <row r="354" spans="1:1" x14ac:dyDescent="0.4">
      <c r="A354" s="35" t="s">
        <v>509</v>
      </c>
    </row>
    <row r="355" spans="1:1" x14ac:dyDescent="0.4">
      <c r="A355" s="35" t="s">
        <v>510</v>
      </c>
    </row>
    <row r="356" spans="1:1" x14ac:dyDescent="0.4">
      <c r="A356" s="35" t="s">
        <v>511</v>
      </c>
    </row>
    <row r="357" spans="1:1" x14ac:dyDescent="0.4">
      <c r="A357" s="35" t="s">
        <v>512</v>
      </c>
    </row>
    <row r="358" spans="1:1" x14ac:dyDescent="0.4">
      <c r="A358" s="35" t="s">
        <v>513</v>
      </c>
    </row>
    <row r="359" spans="1:1" x14ac:dyDescent="0.4">
      <c r="A359" s="35" t="s">
        <v>514</v>
      </c>
    </row>
    <row r="360" spans="1:1" x14ac:dyDescent="0.4">
      <c r="A360" s="35" t="s">
        <v>515</v>
      </c>
    </row>
    <row r="361" spans="1:1" x14ac:dyDescent="0.4">
      <c r="A361" s="35" t="s">
        <v>516</v>
      </c>
    </row>
    <row r="362" spans="1:1" x14ac:dyDescent="0.4">
      <c r="A362" s="35" t="s">
        <v>517</v>
      </c>
    </row>
    <row r="363" spans="1:1" x14ac:dyDescent="0.4">
      <c r="A363" s="35" t="s">
        <v>518</v>
      </c>
    </row>
    <row r="364" spans="1:1" x14ac:dyDescent="0.4">
      <c r="A364" s="35" t="s">
        <v>519</v>
      </c>
    </row>
    <row r="365" spans="1:1" x14ac:dyDescent="0.4">
      <c r="A365" s="35" t="s">
        <v>520</v>
      </c>
    </row>
    <row r="366" spans="1:1" x14ac:dyDescent="0.4">
      <c r="A366" s="35" t="s">
        <v>521</v>
      </c>
    </row>
    <row r="367" spans="1:1" x14ac:dyDescent="0.4">
      <c r="A367" s="35" t="s">
        <v>522</v>
      </c>
    </row>
    <row r="368" spans="1:1" x14ac:dyDescent="0.4">
      <c r="A368" s="35" t="s">
        <v>523</v>
      </c>
    </row>
    <row r="369" spans="1:1" x14ac:dyDescent="0.4">
      <c r="A369" s="35" t="s">
        <v>524</v>
      </c>
    </row>
    <row r="370" spans="1:1" x14ac:dyDescent="0.4">
      <c r="A370" s="35" t="s">
        <v>525</v>
      </c>
    </row>
    <row r="371" spans="1:1" x14ac:dyDescent="0.4">
      <c r="A371" s="35" t="s">
        <v>526</v>
      </c>
    </row>
    <row r="372" spans="1:1" x14ac:dyDescent="0.4">
      <c r="A372" s="35" t="s">
        <v>527</v>
      </c>
    </row>
    <row r="373" spans="1:1" x14ac:dyDescent="0.4">
      <c r="A373" s="35" t="s">
        <v>528</v>
      </c>
    </row>
    <row r="374" spans="1:1" x14ac:dyDescent="0.4">
      <c r="A374" s="35" t="s">
        <v>529</v>
      </c>
    </row>
    <row r="375" spans="1:1" x14ac:dyDescent="0.4">
      <c r="A375" s="35" t="s">
        <v>530</v>
      </c>
    </row>
    <row r="376" spans="1:1" x14ac:dyDescent="0.4">
      <c r="A376" s="35" t="s">
        <v>531</v>
      </c>
    </row>
    <row r="377" spans="1:1" x14ac:dyDescent="0.4">
      <c r="A377" s="35" t="s">
        <v>532</v>
      </c>
    </row>
    <row r="378" spans="1:1" x14ac:dyDescent="0.4">
      <c r="A378" s="35" t="s">
        <v>533</v>
      </c>
    </row>
    <row r="379" spans="1:1" x14ac:dyDescent="0.4">
      <c r="A379" s="35" t="s">
        <v>534</v>
      </c>
    </row>
    <row r="380" spans="1:1" x14ac:dyDescent="0.4">
      <c r="A380" s="35" t="s">
        <v>535</v>
      </c>
    </row>
    <row r="381" spans="1:1" x14ac:dyDescent="0.4">
      <c r="A381" s="35" t="s">
        <v>536</v>
      </c>
    </row>
    <row r="382" spans="1:1" x14ac:dyDescent="0.4">
      <c r="A382" s="35" t="s">
        <v>537</v>
      </c>
    </row>
    <row r="383" spans="1:1" x14ac:dyDescent="0.4">
      <c r="A383" s="35" t="s">
        <v>538</v>
      </c>
    </row>
    <row r="384" spans="1:1" x14ac:dyDescent="0.4">
      <c r="A384" s="35" t="s">
        <v>539</v>
      </c>
    </row>
    <row r="385" spans="1:1" x14ac:dyDescent="0.4">
      <c r="A385" s="35" t="s">
        <v>540</v>
      </c>
    </row>
    <row r="386" spans="1:1" x14ac:dyDescent="0.4">
      <c r="A386" s="35" t="s">
        <v>541</v>
      </c>
    </row>
    <row r="387" spans="1:1" x14ac:dyDescent="0.4">
      <c r="A387" s="35" t="s">
        <v>542</v>
      </c>
    </row>
    <row r="388" spans="1:1" x14ac:dyDescent="0.4">
      <c r="A388" s="35" t="s">
        <v>543</v>
      </c>
    </row>
    <row r="389" spans="1:1" x14ac:dyDescent="0.4">
      <c r="A389" s="35" t="s">
        <v>544</v>
      </c>
    </row>
    <row r="390" spans="1:1" x14ac:dyDescent="0.4">
      <c r="A390" s="35" t="s">
        <v>545</v>
      </c>
    </row>
    <row r="391" spans="1:1" x14ac:dyDescent="0.4">
      <c r="A391" s="35" t="s">
        <v>546</v>
      </c>
    </row>
    <row r="392" spans="1:1" x14ac:dyDescent="0.4">
      <c r="A392" s="35" t="s">
        <v>547</v>
      </c>
    </row>
    <row r="393" spans="1:1" x14ac:dyDescent="0.4">
      <c r="A393" s="35" t="s">
        <v>548</v>
      </c>
    </row>
    <row r="394" spans="1:1" x14ac:dyDescent="0.4">
      <c r="A394" s="35" t="s">
        <v>549</v>
      </c>
    </row>
    <row r="395" spans="1:1" x14ac:dyDescent="0.4">
      <c r="A395" s="35" t="s">
        <v>550</v>
      </c>
    </row>
    <row r="396" spans="1:1" x14ac:dyDescent="0.4">
      <c r="A396" s="35" t="s">
        <v>551</v>
      </c>
    </row>
    <row r="397" spans="1:1" x14ac:dyDescent="0.4">
      <c r="A397" s="35" t="s">
        <v>552</v>
      </c>
    </row>
    <row r="398" spans="1:1" x14ac:dyDescent="0.4">
      <c r="A398" s="35" t="s">
        <v>553</v>
      </c>
    </row>
    <row r="399" spans="1:1" x14ac:dyDescent="0.4">
      <c r="A399" s="35" t="s">
        <v>554</v>
      </c>
    </row>
    <row r="400" spans="1:1" x14ac:dyDescent="0.4">
      <c r="A400" s="35" t="s">
        <v>555</v>
      </c>
    </row>
    <row r="401" spans="1:1" x14ac:dyDescent="0.4">
      <c r="A401" s="35" t="s">
        <v>556</v>
      </c>
    </row>
    <row r="402" spans="1:1" x14ac:dyDescent="0.4">
      <c r="A402" s="35" t="s">
        <v>557</v>
      </c>
    </row>
    <row r="403" spans="1:1" x14ac:dyDescent="0.4">
      <c r="A403" s="35" t="s">
        <v>558</v>
      </c>
    </row>
    <row r="404" spans="1:1" x14ac:dyDescent="0.4">
      <c r="A404" s="35" t="s">
        <v>559</v>
      </c>
    </row>
    <row r="405" spans="1:1" x14ac:dyDescent="0.4">
      <c r="A405" s="35" t="s">
        <v>560</v>
      </c>
    </row>
    <row r="406" spans="1:1" x14ac:dyDescent="0.4">
      <c r="A406" s="35" t="s">
        <v>561</v>
      </c>
    </row>
    <row r="407" spans="1:1" x14ac:dyDescent="0.4">
      <c r="A407" s="35" t="s">
        <v>562</v>
      </c>
    </row>
    <row r="408" spans="1:1" x14ac:dyDescent="0.4">
      <c r="A408" s="35" t="s">
        <v>563</v>
      </c>
    </row>
    <row r="409" spans="1:1" x14ac:dyDescent="0.4">
      <c r="A409" s="35" t="s">
        <v>564</v>
      </c>
    </row>
    <row r="410" spans="1:1" x14ac:dyDescent="0.4">
      <c r="A410" s="35" t="s">
        <v>565</v>
      </c>
    </row>
    <row r="411" spans="1:1" x14ac:dyDescent="0.4">
      <c r="A411" s="35" t="s">
        <v>566</v>
      </c>
    </row>
    <row r="412" spans="1:1" x14ac:dyDescent="0.4">
      <c r="A412" s="35" t="s">
        <v>567</v>
      </c>
    </row>
    <row r="413" spans="1:1" x14ac:dyDescent="0.4">
      <c r="A413" s="35" t="s">
        <v>568</v>
      </c>
    </row>
    <row r="414" spans="1:1" x14ac:dyDescent="0.4">
      <c r="A414" s="35" t="s">
        <v>569</v>
      </c>
    </row>
    <row r="415" spans="1:1" x14ac:dyDescent="0.4">
      <c r="A415" s="35" t="s">
        <v>570</v>
      </c>
    </row>
    <row r="416" spans="1:1" x14ac:dyDescent="0.4">
      <c r="A416" s="35" t="s">
        <v>571</v>
      </c>
    </row>
    <row r="417" spans="1:1" x14ac:dyDescent="0.4">
      <c r="A417" s="35" t="s">
        <v>572</v>
      </c>
    </row>
    <row r="418" spans="1:1" x14ac:dyDescent="0.4">
      <c r="A418" s="35" t="s">
        <v>573</v>
      </c>
    </row>
    <row r="419" spans="1:1" x14ac:dyDescent="0.4">
      <c r="A419" s="35" t="s">
        <v>574</v>
      </c>
    </row>
    <row r="420" spans="1:1" x14ac:dyDescent="0.4">
      <c r="A420" s="35" t="s">
        <v>575</v>
      </c>
    </row>
    <row r="421" spans="1:1" x14ac:dyDescent="0.4">
      <c r="A421" s="35" t="s">
        <v>576</v>
      </c>
    </row>
    <row r="422" spans="1:1" x14ac:dyDescent="0.4">
      <c r="A422" s="35" t="s">
        <v>577</v>
      </c>
    </row>
    <row r="423" spans="1:1" x14ac:dyDescent="0.4">
      <c r="A423" s="35" t="s">
        <v>578</v>
      </c>
    </row>
    <row r="424" spans="1:1" x14ac:dyDescent="0.4">
      <c r="A424" s="35" t="s">
        <v>579</v>
      </c>
    </row>
    <row r="425" spans="1:1" x14ac:dyDescent="0.4">
      <c r="A425" s="35" t="s">
        <v>580</v>
      </c>
    </row>
  </sheetData>
  <sheetProtection algorithmName="SHA-512" hashValue="fISTTcIAm5wZ9ydrlObgMq4lrraGTJpGMYvrWpVkKKUQYCG0fudRfgaD/ndWuiCVEO4I2nbDmK5sUltSp6fP3w==" saltValue="JHpWkzLfnPWsl4+D5x8TGg=="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B28" sqref="B28"/>
    </sheetView>
  </sheetViews>
  <sheetFormatPr baseColWidth="10" defaultColWidth="10.69140625" defaultRowHeight="14.6" x14ac:dyDescent="0.4"/>
  <cols>
    <col min="1" max="1" width="34.53515625" style="55" customWidth="1"/>
    <col min="2" max="2" width="29.53515625" style="55" customWidth="1"/>
    <col min="3" max="74" width="10.69140625" style="55"/>
    <col min="75" max="75" width="15.3828125" style="55" customWidth="1"/>
    <col min="76" max="16384" width="10.69140625" style="55"/>
  </cols>
  <sheetData>
    <row r="2" spans="1:88" x14ac:dyDescent="0.4">
      <c r="A2" s="58" t="s">
        <v>581</v>
      </c>
      <c r="B2" s="58" t="s">
        <v>582</v>
      </c>
      <c r="C2" s="58" t="s">
        <v>583</v>
      </c>
      <c r="D2" s="58" t="s">
        <v>37</v>
      </c>
      <c r="E2" s="58" t="s">
        <v>39</v>
      </c>
      <c r="F2" s="58" t="s">
        <v>584</v>
      </c>
      <c r="G2" s="58" t="s">
        <v>585</v>
      </c>
      <c r="H2" s="58" t="s">
        <v>586</v>
      </c>
      <c r="I2" s="59" t="s">
        <v>587</v>
      </c>
      <c r="J2" s="59" t="s">
        <v>588</v>
      </c>
      <c r="K2" s="59" t="s">
        <v>589</v>
      </c>
      <c r="L2" s="59" t="s">
        <v>590</v>
      </c>
      <c r="M2" s="59" t="s">
        <v>591</v>
      </c>
      <c r="N2" s="59" t="s">
        <v>592</v>
      </c>
      <c r="O2" s="59" t="s">
        <v>593</v>
      </c>
      <c r="P2" s="58" t="s">
        <v>594</v>
      </c>
      <c r="Q2" s="58" t="s">
        <v>60</v>
      </c>
      <c r="R2" s="58" t="s">
        <v>62</v>
      </c>
      <c r="S2" s="58" t="s">
        <v>595</v>
      </c>
      <c r="T2" s="58" t="s">
        <v>596</v>
      </c>
      <c r="U2" s="58" t="s">
        <v>597</v>
      </c>
      <c r="V2" s="58" t="s">
        <v>598</v>
      </c>
      <c r="W2" s="58" t="s">
        <v>86</v>
      </c>
      <c r="X2" s="58" t="s">
        <v>88</v>
      </c>
      <c r="Y2" s="58" t="s">
        <v>89</v>
      </c>
      <c r="Z2" s="58" t="s">
        <v>90</v>
      </c>
      <c r="AA2" s="58" t="s">
        <v>91</v>
      </c>
      <c r="AB2" s="59" t="s">
        <v>599</v>
      </c>
      <c r="AC2" s="59" t="s">
        <v>600</v>
      </c>
      <c r="AD2" s="59" t="s">
        <v>601</v>
      </c>
      <c r="AE2" s="58" t="s">
        <v>602</v>
      </c>
      <c r="AF2" s="58" t="s">
        <v>603</v>
      </c>
      <c r="AG2" s="58" t="s">
        <v>604</v>
      </c>
      <c r="AH2" s="58" t="s">
        <v>605</v>
      </c>
      <c r="AI2" s="58" t="s">
        <v>606</v>
      </c>
      <c r="AJ2" s="58" t="s">
        <v>607</v>
      </c>
      <c r="AK2" s="58" t="s">
        <v>608</v>
      </c>
      <c r="AL2" s="58" t="s">
        <v>609</v>
      </c>
      <c r="AM2" s="58" t="s">
        <v>610</v>
      </c>
      <c r="AN2" s="58" t="s">
        <v>611</v>
      </c>
      <c r="AO2" s="58" t="s">
        <v>612</v>
      </c>
      <c r="AP2" s="58" t="s">
        <v>613</v>
      </c>
      <c r="AQ2" s="60" t="s">
        <v>614</v>
      </c>
      <c r="AR2" s="60" t="s">
        <v>95</v>
      </c>
      <c r="AS2" s="60" t="s">
        <v>615</v>
      </c>
      <c r="AT2" s="60" t="s">
        <v>616</v>
      </c>
      <c r="AU2" s="60" t="s">
        <v>617</v>
      </c>
      <c r="AV2" s="60" t="s">
        <v>618</v>
      </c>
      <c r="AW2" s="60" t="s">
        <v>619</v>
      </c>
      <c r="AX2" s="60" t="s">
        <v>98</v>
      </c>
      <c r="AY2" s="60" t="s">
        <v>620</v>
      </c>
      <c r="AZ2" s="60" t="s">
        <v>621</v>
      </c>
      <c r="BA2" s="60" t="s">
        <v>622</v>
      </c>
      <c r="BB2" s="61" t="s">
        <v>623</v>
      </c>
      <c r="BC2" s="61" t="s">
        <v>110</v>
      </c>
      <c r="BD2" s="62" t="s">
        <v>624</v>
      </c>
      <c r="BE2" s="62" t="s">
        <v>625</v>
      </c>
      <c r="BF2" s="62" t="s">
        <v>626</v>
      </c>
      <c r="BG2" s="62" t="s">
        <v>627</v>
      </c>
      <c r="BH2" s="62" t="s">
        <v>628</v>
      </c>
      <c r="BI2" s="62" t="s">
        <v>629</v>
      </c>
      <c r="BJ2" s="62" t="s">
        <v>630</v>
      </c>
      <c r="BK2" s="62" t="s">
        <v>631</v>
      </c>
      <c r="BL2" s="62" t="s">
        <v>632</v>
      </c>
      <c r="BM2" s="62" t="s">
        <v>633</v>
      </c>
      <c r="BN2" s="62" t="s">
        <v>634</v>
      </c>
      <c r="BO2" s="62" t="s">
        <v>635</v>
      </c>
      <c r="BP2" s="62" t="s">
        <v>636</v>
      </c>
      <c r="BQ2" s="62" t="s">
        <v>637</v>
      </c>
      <c r="BR2" s="62" t="s">
        <v>638</v>
      </c>
      <c r="BS2" s="62" t="s">
        <v>639</v>
      </c>
      <c r="BT2" s="62" t="s">
        <v>640</v>
      </c>
      <c r="BU2" s="62" t="s">
        <v>641</v>
      </c>
      <c r="BV2" s="62" t="s">
        <v>642</v>
      </c>
      <c r="BW2" s="62" t="s">
        <v>643</v>
      </c>
      <c r="BX2" s="62" t="s">
        <v>644</v>
      </c>
      <c r="BY2" s="62" t="s">
        <v>645</v>
      </c>
      <c r="BZ2" s="62" t="s">
        <v>646</v>
      </c>
      <c r="CA2" s="62"/>
      <c r="CB2" s="62"/>
      <c r="CC2" s="62"/>
      <c r="CD2" s="62"/>
      <c r="CE2" s="62"/>
      <c r="CF2" s="62"/>
      <c r="CG2" s="62"/>
      <c r="CH2" s="62"/>
      <c r="CI2" s="62"/>
      <c r="CJ2" s="62"/>
    </row>
    <row r="3" spans="1:88" x14ac:dyDescent="0.4">
      <c r="A3" s="55" t="str">
        <f>'Resumen General'!C5</f>
        <v>AUTORIDAD NACIONAL DE LICENCIAS AMBIENTALES</v>
      </c>
      <c r="B3" s="55" t="str">
        <f>'Resumen General'!C6</f>
        <v>ELÍAS ALONSO NULE RHENALS</v>
      </c>
      <c r="C3" s="55">
        <f>+ABOGADOS!D11</f>
        <v>23</v>
      </c>
      <c r="D3" s="55">
        <f>+ABOGADOS!D12</f>
        <v>22</v>
      </c>
      <c r="E3" s="55">
        <f>+ABOGADOS!D13</f>
        <v>22</v>
      </c>
      <c r="F3" s="55">
        <f>+ABOGADOS!D14</f>
        <v>0</v>
      </c>
      <c r="G3" s="55">
        <f>+ABOGADOS!D17</f>
        <v>1</v>
      </c>
      <c r="H3" s="55">
        <f>+ABOGADOS!D18</f>
        <v>0</v>
      </c>
      <c r="I3" s="55">
        <f>+ABOGADOS!H10</f>
        <v>10</v>
      </c>
      <c r="J3" s="55">
        <f>+ABOGADOS!H11</f>
        <v>10</v>
      </c>
      <c r="K3" s="55">
        <f>+ABOGADOS!H12</f>
        <v>10</v>
      </c>
      <c r="L3" s="55">
        <f>+ABOGADOS!H17</f>
        <v>21</v>
      </c>
      <c r="M3" s="55">
        <f>+ABOGADOS!H18</f>
        <v>0</v>
      </c>
      <c r="N3" s="55">
        <f>+ABOGADOS!H19</f>
        <v>0</v>
      </c>
      <c r="O3" s="55">
        <f>+ABOGADOS!H20</f>
        <v>1</v>
      </c>
      <c r="P3" s="55">
        <f>+JUDICIALES!D11</f>
        <v>672</v>
      </c>
      <c r="Q3" s="55">
        <f>+JUDICIALES!D12</f>
        <v>672</v>
      </c>
      <c r="R3" s="55">
        <f>+JUDICIALES!D13</f>
        <v>0</v>
      </c>
      <c r="S3" s="55">
        <f>+JUDICIALES!D16</f>
        <v>12</v>
      </c>
      <c r="T3" s="55">
        <f>+JUDICIALES!D17</f>
        <v>12</v>
      </c>
      <c r="U3" s="55">
        <f>+JUDICIALES!D21</f>
        <v>12</v>
      </c>
      <c r="V3" s="55">
        <f>+JUDICIALES!D22</f>
        <v>12</v>
      </c>
      <c r="W3" s="55">
        <f>JUDICIALES!D28</f>
        <v>10</v>
      </c>
      <c r="X3" s="55">
        <f>JUDICIALES!D29</f>
        <v>6</v>
      </c>
      <c r="Y3" s="55">
        <f>JUDICIALES!D30</f>
        <v>1</v>
      </c>
      <c r="Z3" s="55">
        <f>JUDICIALES!D31</f>
        <v>10</v>
      </c>
      <c r="AA3" s="55">
        <f>JUDICIALES!D32</f>
        <v>0</v>
      </c>
      <c r="AB3" s="55">
        <f>+JUDICIALES!G9</f>
        <v>30</v>
      </c>
      <c r="AC3" s="55">
        <f>+JUDICIALES!G10</f>
        <v>30</v>
      </c>
      <c r="AD3" s="55">
        <f>+JUDICIALES!G11</f>
        <v>23</v>
      </c>
      <c r="AE3" s="55">
        <f>+JUDICIALES!G15</f>
        <v>672</v>
      </c>
      <c r="AF3" s="55">
        <f>+JUDICIALES!G16</f>
        <v>663</v>
      </c>
      <c r="AG3" s="55">
        <f>+JUDICIALES!G17</f>
        <v>0</v>
      </c>
      <c r="AH3" s="55">
        <f>+JUDICIALES!G18</f>
        <v>9</v>
      </c>
      <c r="AI3" s="55">
        <f>+JUDICIALES!G21</f>
        <v>18</v>
      </c>
      <c r="AJ3" s="55">
        <f>+JUDICIALES!G22</f>
        <v>369</v>
      </c>
      <c r="AK3" s="55">
        <f>+JUDICIALES!G23</f>
        <v>198</v>
      </c>
      <c r="AL3" s="55">
        <f>+JUDICIALES!G24</f>
        <v>78</v>
      </c>
      <c r="AM3" s="55">
        <f>+JUDICIALES!H21</f>
        <v>13</v>
      </c>
      <c r="AN3" s="55">
        <f>+JUDICIALES!H22</f>
        <v>369</v>
      </c>
      <c r="AO3" s="55">
        <f>+JUDICIALES!H23</f>
        <v>198</v>
      </c>
      <c r="AP3" s="55">
        <f>+JUDICIALES!H24</f>
        <v>78</v>
      </c>
      <c r="AQ3" s="55">
        <f>+PREJUDICIALES!D10</f>
        <v>13</v>
      </c>
      <c r="AR3" s="55">
        <f>+PREJUDICIALES!D11</f>
        <v>13</v>
      </c>
      <c r="AS3" s="55">
        <f>+PREJUDICIALES!D12</f>
        <v>13</v>
      </c>
      <c r="AT3" s="55">
        <f>+PREJUDICIALES!D13</f>
        <v>0</v>
      </c>
      <c r="AU3" s="55">
        <f>+PREJUDICIALES!D14</f>
        <v>0</v>
      </c>
      <c r="AV3" s="55">
        <f>+PREJUDICIALES!D17</f>
        <v>21</v>
      </c>
      <c r="AW3" s="55">
        <f>+PREJUDICIALES!D18</f>
        <v>21</v>
      </c>
      <c r="AX3" s="55">
        <f>+PREJUDICIALES!G12</f>
        <v>0</v>
      </c>
      <c r="AY3" s="55">
        <f>+PREJUDICIALES!G13</f>
        <v>0</v>
      </c>
      <c r="AZ3" s="55">
        <f>+ARBITRAMENTOS!D9</f>
        <v>0</v>
      </c>
      <c r="BA3" s="55">
        <f>+ARBITRAMENTOS!D10</f>
        <v>0</v>
      </c>
      <c r="BB3" s="55">
        <f>ARBITRAMENTOS!G9</f>
        <v>0</v>
      </c>
      <c r="BC3" s="55">
        <f>ARBITRAMENTOS!G10</f>
        <v>0</v>
      </c>
      <c r="BD3" s="55" t="str">
        <f>+PAGOS!D9</f>
        <v>No</v>
      </c>
      <c r="BE3" s="55" t="str">
        <f>+PAGOS!D10</f>
        <v>No</v>
      </c>
      <c r="BF3" s="56">
        <f>USUARIOS!D9</f>
        <v>45498</v>
      </c>
      <c r="BG3" s="56">
        <f>ABOGADOS!D7</f>
        <v>45498</v>
      </c>
      <c r="BH3" s="56">
        <f>JUDICIALES!D8</f>
        <v>45498</v>
      </c>
      <c r="BI3" s="55" t="str">
        <f>+USUARIOS!C19</f>
        <v>Sin observaciones</v>
      </c>
      <c r="BJ3" s="55" t="str">
        <f>+ABOGADOS!C22</f>
        <v xml:space="preserve">1. 22 abogados creados en Ekogui, se excluye a una abogada penalista que no maneja procesos registrados en Ekogui.
2- Se retira un abogado a finales del primer semestre de 2024  y se produce la inactivación en  eKOGUI el  01 de agosto de 2024.
2. Se reporta 1 abogado sin capacitación, se observó  que la creación de sus usuarios en eKOGUI fue durante el primer semestre de 2024,  actualmente se encuentra dentro de la oportunidad para realizar la correspondiente capacitación. </v>
      </c>
      <c r="BK3" s="55" t="str">
        <f>+JUDICIALES!F28</f>
        <v>1.Se reportaron los siguientes 9 procesos sin calificación de riesgo procesal por encontrarse en etapa de inicio y fijación del litigio:
-Reparación Directa - Rad. eKOGUI: 2421402
-Nulidad y Restablecimiento del Derecho -Rad. eKOGUI:2533983
-Reparación Directa -Rad.eKOGUI: 2539919
-Protección de los derechos e intereses colectivos -Rad. eKOGUI: 2543031
-Protección de los derechos e intereses colectivos -Rad. eKOGUI: 2545397
-Nulidad y Restablecimiento del Derecho -Rad. eKOGUI: 2545577
-Nulidad y Restablecimiento del Derecho -Rad. eKOGUI:2546195
-Reparación a los perjuicios causados a un grupo -Rad. eKOGUI: 2550589
-Nulidad y Restablecimiento del Derecho -Rad. eKOGUI:2551320
2.Se registraron 663 procesos con fijación de riesgo procesal para un total general junto con los 9 que no reportan calificación de 672 procesos activos en el eKOGUI.</v>
      </c>
      <c r="BL3" s="55" t="str">
        <f>+PREJUDICIALES!F17</f>
        <v xml:space="preserve">
1. Con respecto a la información requerida en "Actualización", se observa que  los procesos activos actualmente corresponden al primer semestre de 2024.</v>
      </c>
      <c r="BM3" s="55" t="str">
        <f>+ARBITRAMENTOS!C13</f>
        <v>No aplica</v>
      </c>
      <c r="BN3" s="55" t="str">
        <f>+PAGOS!F8</f>
        <v>0 pagos gestionados en SIIF de MinHacienda, por parte de condenas en contra.</v>
      </c>
      <c r="BO3" s="55" t="str">
        <f>'Resumen General'!B26</f>
        <v>En términos generales la entidad cuenta con información consistente. Se envía informe detallado a la Dirección General y a la Oficina Asesora Jurídica de la Autoridad Nacional de Licencias Ambientales -ANLA.</v>
      </c>
      <c r="BP3" s="55" t="str">
        <f>USUARIOS!C20</f>
        <v>No</v>
      </c>
      <c r="BQ3" s="55" t="str">
        <f>ABOGADOS!D26</f>
        <v>No</v>
      </c>
      <c r="BR3" s="55" t="str">
        <f>JUDICIALES!H34</f>
        <v>No</v>
      </c>
      <c r="BS3" s="55" t="str">
        <f>PREJUDICIALES!G23</f>
        <v>No</v>
      </c>
      <c r="BT3" s="55" t="str">
        <f>ARBITRAMENTOS!D17</f>
        <v>No</v>
      </c>
      <c r="BU3" s="55" t="str">
        <f>PAGOS!G11</f>
        <v>No</v>
      </c>
      <c r="BV3" s="55" t="str">
        <f>'Resumen General'!C30</f>
        <v>No</v>
      </c>
      <c r="BW3" s="55" t="str">
        <f>'COMITES DE CONCILIACION'!D9</f>
        <v>Si</v>
      </c>
      <c r="BX3" s="55" t="str">
        <f>'COMITES DE CONCILIACION'!D10</f>
        <v>Si</v>
      </c>
      <c r="BY3" s="55" t="str">
        <f>'COMITES DE CONCILIACION'!F8</f>
        <v>1.Para el primer semestre de 2024, se reportaron en eKOGUI: 12 sesiones del Comité de Conciliación y 52 fichas de conciliación.</v>
      </c>
      <c r="BZ3" s="55" t="str">
        <f>'COMITES DE CONCILIACION'!G11</f>
        <v>No</v>
      </c>
    </row>
    <row r="12" spans="1:88" x14ac:dyDescent="0.4">
      <c r="A12" s="58" t="s">
        <v>581</v>
      </c>
      <c r="B12" s="58" t="s">
        <v>10</v>
      </c>
      <c r="C12" s="58" t="s">
        <v>11</v>
      </c>
      <c r="D12" s="58" t="s">
        <v>12</v>
      </c>
      <c r="E12" s="58" t="s">
        <v>13</v>
      </c>
      <c r="F12" s="58" t="s">
        <v>14</v>
      </c>
      <c r="G12" s="58" t="s">
        <v>15</v>
      </c>
    </row>
    <row r="13" spans="1:88" x14ac:dyDescent="0.4">
      <c r="A13" s="55" t="str">
        <f t="shared" ref="A13:A18" si="0">$A$3</f>
        <v>AUTORIDAD NACIONAL DE LICENCIAS AMBIENTALES</v>
      </c>
      <c r="B13" s="55" t="s">
        <v>16</v>
      </c>
      <c r="C13" s="55" t="str">
        <f>USUARIOS!C12</f>
        <v>Si</v>
      </c>
      <c r="D13" s="57">
        <f>USUARIOS!D12</f>
        <v>44593</v>
      </c>
      <c r="E13" s="55" t="str">
        <f>USUARIOS!E12</f>
        <v>ROCIO LÓPEZ PALENCIA</v>
      </c>
      <c r="F13" s="57">
        <f>USUARIOS!F12</f>
        <v>44687</v>
      </c>
      <c r="G13" s="55" t="str">
        <f>USUARIOS!G12</f>
        <v/>
      </c>
    </row>
    <row r="14" spans="1:88" x14ac:dyDescent="0.4">
      <c r="A14" s="55" t="str">
        <f t="shared" si="0"/>
        <v>AUTORIDAD NACIONAL DE LICENCIAS AMBIENTALES</v>
      </c>
      <c r="B14" s="55" t="s">
        <v>18</v>
      </c>
      <c r="C14" s="55" t="str">
        <f>USUARIOS!C13</f>
        <v>Si</v>
      </c>
      <c r="D14" s="57">
        <f>USUARIOS!D13</f>
        <v>45272</v>
      </c>
      <c r="E14" s="55" t="str">
        <f>USUARIOS!E13</f>
        <v xml:space="preserve">CARLOS EDUARDO SILVA ORJUELA </v>
      </c>
      <c r="F14" s="57">
        <f>USUARIOS!F13</f>
        <v>45509</v>
      </c>
      <c r="G14" s="55" t="str">
        <f>USUARIOS!G13</f>
        <v/>
      </c>
    </row>
    <row r="15" spans="1:88" x14ac:dyDescent="0.4">
      <c r="A15" s="55" t="str">
        <f t="shared" si="0"/>
        <v>AUTORIDAD NACIONAL DE LICENCIAS AMBIENTALES</v>
      </c>
      <c r="B15" s="55" t="s">
        <v>20</v>
      </c>
      <c r="C15" s="55" t="str">
        <f>USUARIOS!C14</f>
        <v>N/A</v>
      </c>
      <c r="D15" s="57">
        <f>USUARIOS!D14</f>
        <v>0</v>
      </c>
      <c r="E15" s="55">
        <f>USUARIOS!E14</f>
        <v>0</v>
      </c>
      <c r="F15" s="57">
        <f>USUARIOS!F14</f>
        <v>0</v>
      </c>
      <c r="G15" s="55" t="str">
        <f>USUARIOS!G14</f>
        <v/>
      </c>
    </row>
    <row r="16" spans="1:88" x14ac:dyDescent="0.4">
      <c r="A16" s="55" t="str">
        <f t="shared" si="0"/>
        <v>AUTORIDAD NACIONAL DE LICENCIAS AMBIENTALES</v>
      </c>
      <c r="B16" s="55" t="s">
        <v>21</v>
      </c>
      <c r="C16" s="55" t="str">
        <f>USUARIOS!C15</f>
        <v>Si</v>
      </c>
      <c r="D16" s="57">
        <f>USUARIOS!D15</f>
        <v>43139</v>
      </c>
      <c r="E16" s="55" t="str">
        <f>USUARIOS!E15</f>
        <v xml:space="preserve">ELÍAS ALONSO NULE RHENALS </v>
      </c>
      <c r="F16" s="57">
        <f>USUARIOS!F15</f>
        <v>45349</v>
      </c>
      <c r="G16" s="55" t="str">
        <f>USUARIOS!G15</f>
        <v/>
      </c>
    </row>
    <row r="17" spans="1:7" x14ac:dyDescent="0.4">
      <c r="A17" s="55" t="str">
        <f t="shared" si="0"/>
        <v>AUTORIDAD NACIONAL DE LICENCIAS AMBIENTALES</v>
      </c>
      <c r="B17" s="55" t="s">
        <v>23</v>
      </c>
      <c r="C17" s="55" t="str">
        <f>USUARIOS!C16</f>
        <v>Si</v>
      </c>
      <c r="D17" s="57">
        <f>USUARIOS!D16</f>
        <v>45272</v>
      </c>
      <c r="E17" s="55" t="str">
        <f>USUARIOS!E16</f>
        <v xml:space="preserve">CARLOS EDUARDO SILVA ORJUELA </v>
      </c>
      <c r="F17" s="57">
        <f>USUARIOS!F16</f>
        <v>45356</v>
      </c>
      <c r="G17" s="55" t="str">
        <f>USUARIOS!G16</f>
        <v/>
      </c>
    </row>
    <row r="18" spans="1:7" x14ac:dyDescent="0.4">
      <c r="A18" s="55" t="str">
        <f t="shared" si="0"/>
        <v>AUTORIDAD NACIONAL DE LICENCIAS AMBIENTALES</v>
      </c>
      <c r="B18" s="55" t="s">
        <v>24</v>
      </c>
      <c r="C18" s="55" t="str">
        <f>USUARIOS!C17</f>
        <v>Si</v>
      </c>
      <c r="D18" s="57">
        <f>USUARIOS!D17</f>
        <v>44996</v>
      </c>
      <c r="E18" s="55" t="str">
        <f>USUARIOS!E17</f>
        <v>DANIEL RICARDO PÁEZ DELGADO</v>
      </c>
      <c r="F18" s="57">
        <f>USUARIOS!F17</f>
        <v>45349</v>
      </c>
      <c r="G18" s="55" t="str">
        <f>USUARIOS!G17</f>
        <v/>
      </c>
    </row>
  </sheetData>
  <sheetProtection algorithmName="SHA-512" hashValue="swSQk88OG8H6A2+a7fXameekTYoMeEuH6jeANFOMnExvizWpa+GSqYb2sqyzwQcpmS3cWNc6go8WzbEyghKY5Q==" saltValue="fYExA9NiotrM2vOyTvb1TQ==" spinCount="100000" sheet="1" objects="1" scenarios="1"/>
  <phoneticPr fontId="16"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topLeftCell="A10" zoomScale="70" zoomScaleNormal="70" workbookViewId="0">
      <selection activeCell="E24" sqref="E24"/>
    </sheetView>
  </sheetViews>
  <sheetFormatPr baseColWidth="10" defaultColWidth="11.3828125" defaultRowHeight="14.6" x14ac:dyDescent="0.4"/>
  <cols>
    <col min="1" max="1" width="6.3828125" style="1" customWidth="1"/>
    <col min="2" max="2" width="34.3046875" style="1" customWidth="1"/>
    <col min="3" max="3" width="13.3046875" style="1" customWidth="1"/>
    <col min="4" max="4" width="27.3828125" style="1" customWidth="1"/>
    <col min="5" max="5" width="57.3828125" style="1" customWidth="1"/>
    <col min="6" max="6" width="30.15234375" style="1" customWidth="1"/>
    <col min="7" max="7" width="15.69140625" style="1" customWidth="1"/>
    <col min="8" max="9" width="11.3828125" style="34"/>
    <col min="10" max="10" width="11.84375" style="34" bestFit="1" customWidth="1"/>
    <col min="11" max="19" width="11.3828125" style="1"/>
    <col min="20" max="20" width="0" style="1" hidden="1" customWidth="1"/>
    <col min="21" max="16384" width="11.3828125" style="1"/>
  </cols>
  <sheetData>
    <row r="5" spans="2:20" ht="15" thickBot="1" x14ac:dyDescent="0.45"/>
    <row r="6" spans="2:20" x14ac:dyDescent="0.4">
      <c r="B6" s="10"/>
      <c r="C6" s="11"/>
      <c r="D6" s="11"/>
      <c r="E6" s="11"/>
      <c r="F6" s="11"/>
      <c r="G6" s="12"/>
    </row>
    <row r="7" spans="2:20" ht="20.6" x14ac:dyDescent="0.55000000000000004">
      <c r="B7" s="100" t="s">
        <v>3</v>
      </c>
      <c r="C7" s="101"/>
      <c r="D7" s="101"/>
      <c r="E7" s="101"/>
      <c r="F7" s="101"/>
      <c r="G7" s="102"/>
      <c r="T7" s="1" t="s">
        <v>4</v>
      </c>
    </row>
    <row r="8" spans="2:20" ht="15" thickBot="1" x14ac:dyDescent="0.45">
      <c r="B8" s="13"/>
      <c r="D8" s="108" t="s">
        <v>5</v>
      </c>
      <c r="E8" s="108"/>
      <c r="G8" s="14"/>
      <c r="T8" s="1" t="s">
        <v>6</v>
      </c>
    </row>
    <row r="9" spans="2:20" ht="15" thickBot="1" x14ac:dyDescent="0.45">
      <c r="B9" s="106" t="s">
        <v>7</v>
      </c>
      <c r="C9" s="107"/>
      <c r="D9" s="87">
        <v>45498</v>
      </c>
      <c r="G9" s="14"/>
      <c r="T9" s="1" t="s">
        <v>8</v>
      </c>
    </row>
    <row r="10" spans="2:20" ht="15" thickBot="1" x14ac:dyDescent="0.45">
      <c r="B10" s="13" t="s">
        <v>9</v>
      </c>
      <c r="G10" s="53">
        <v>43545</v>
      </c>
    </row>
    <row r="11" spans="2:20" x14ac:dyDescent="0.4">
      <c r="B11" s="76" t="s">
        <v>10</v>
      </c>
      <c r="C11" s="77" t="s">
        <v>11</v>
      </c>
      <c r="D11" s="78" t="s">
        <v>12</v>
      </c>
      <c r="E11" s="77" t="s">
        <v>13</v>
      </c>
      <c r="F11" s="77" t="s">
        <v>14</v>
      </c>
      <c r="G11" s="79" t="s">
        <v>15</v>
      </c>
    </row>
    <row r="12" spans="2:20" x14ac:dyDescent="0.4">
      <c r="B12" s="19" t="s">
        <v>16</v>
      </c>
      <c r="C12" s="63" t="s">
        <v>4</v>
      </c>
      <c r="D12" s="64">
        <v>44593</v>
      </c>
      <c r="E12" s="63" t="s">
        <v>17</v>
      </c>
      <c r="F12" s="64">
        <v>44687</v>
      </c>
      <c r="G12" s="65" t="str">
        <f t="shared" ref="G12:G15" si="0">+IF(C12="Si",IF(F12&lt;$G$10,"DESACTUALIZADO",""),"")</f>
        <v/>
      </c>
      <c r="H12" s="34">
        <f t="shared" ref="H12:H17" si="1">+IF(C12="N/A",1,0)</f>
        <v>0</v>
      </c>
      <c r="I12" s="34">
        <f t="shared" ref="I12:I17" si="2">+IF(C12="Si",1,0)</f>
        <v>1</v>
      </c>
      <c r="J12" s="34">
        <f t="shared" ref="J12:J17" si="3">+IF(C12="No",1,0)</f>
        <v>0</v>
      </c>
    </row>
    <row r="13" spans="2:20" x14ac:dyDescent="0.4">
      <c r="B13" s="19" t="s">
        <v>18</v>
      </c>
      <c r="C13" s="63" t="s">
        <v>4</v>
      </c>
      <c r="D13" s="64">
        <v>45272</v>
      </c>
      <c r="E13" s="63" t="s">
        <v>19</v>
      </c>
      <c r="F13" s="64">
        <v>45509</v>
      </c>
      <c r="G13" s="65" t="str">
        <f t="shared" si="0"/>
        <v/>
      </c>
      <c r="H13" s="34">
        <f t="shared" si="1"/>
        <v>0</v>
      </c>
      <c r="I13" s="34">
        <f t="shared" si="2"/>
        <v>1</v>
      </c>
      <c r="J13" s="34">
        <f t="shared" si="3"/>
        <v>0</v>
      </c>
    </row>
    <row r="14" spans="2:20" x14ac:dyDescent="0.4">
      <c r="B14" s="19" t="s">
        <v>20</v>
      </c>
      <c r="C14" s="63" t="s">
        <v>8</v>
      </c>
      <c r="D14" s="64"/>
      <c r="E14" s="63"/>
      <c r="F14" s="64"/>
      <c r="G14" s="65" t="str">
        <f t="shared" si="0"/>
        <v/>
      </c>
      <c r="H14" s="34">
        <f t="shared" si="1"/>
        <v>1</v>
      </c>
      <c r="I14" s="34">
        <f t="shared" si="2"/>
        <v>0</v>
      </c>
      <c r="J14" s="34">
        <f t="shared" si="3"/>
        <v>0</v>
      </c>
      <c r="T14" s="37">
        <v>43545</v>
      </c>
    </row>
    <row r="15" spans="2:20" x14ac:dyDescent="0.4">
      <c r="B15" s="19" t="s">
        <v>21</v>
      </c>
      <c r="C15" s="63" t="s">
        <v>4</v>
      </c>
      <c r="D15" s="64">
        <v>43139</v>
      </c>
      <c r="E15" s="63" t="s">
        <v>22</v>
      </c>
      <c r="F15" s="64">
        <v>45349</v>
      </c>
      <c r="G15" s="65" t="str">
        <f t="shared" si="0"/>
        <v/>
      </c>
      <c r="H15" s="34">
        <f t="shared" si="1"/>
        <v>0</v>
      </c>
      <c r="I15" s="34">
        <f t="shared" si="2"/>
        <v>1</v>
      </c>
      <c r="J15" s="34">
        <f t="shared" si="3"/>
        <v>0</v>
      </c>
    </row>
    <row r="16" spans="2:20" x14ac:dyDescent="0.4">
      <c r="B16" s="19" t="s">
        <v>23</v>
      </c>
      <c r="C16" s="63" t="s">
        <v>4</v>
      </c>
      <c r="D16" s="64">
        <v>45272</v>
      </c>
      <c r="E16" s="63" t="s">
        <v>19</v>
      </c>
      <c r="F16" s="64">
        <v>45356</v>
      </c>
      <c r="G16" s="65" t="str">
        <f t="shared" ref="G16:G17" si="4">+IF(C16="Si",IF(F16&lt;$G$10,"DESACTUALIZADO",""),"")</f>
        <v/>
      </c>
      <c r="H16" s="34">
        <f t="shared" si="1"/>
        <v>0</v>
      </c>
      <c r="I16" s="34">
        <f t="shared" si="2"/>
        <v>1</v>
      </c>
      <c r="J16" s="34">
        <f t="shared" si="3"/>
        <v>0</v>
      </c>
    </row>
    <row r="17" spans="2:10" ht="15" thickBot="1" x14ac:dyDescent="0.45">
      <c r="B17" s="80" t="s">
        <v>24</v>
      </c>
      <c r="C17" s="81" t="s">
        <v>4</v>
      </c>
      <c r="D17" s="82">
        <v>44996</v>
      </c>
      <c r="E17" s="81" t="s">
        <v>25</v>
      </c>
      <c r="F17" s="82">
        <v>45349</v>
      </c>
      <c r="G17" s="83" t="str">
        <f t="shared" si="4"/>
        <v/>
      </c>
      <c r="H17" s="34">
        <f t="shared" si="1"/>
        <v>0</v>
      </c>
      <c r="I17" s="34">
        <f t="shared" si="2"/>
        <v>1</v>
      </c>
      <c r="J17" s="34">
        <f t="shared" si="3"/>
        <v>0</v>
      </c>
    </row>
    <row r="18" spans="2:10" ht="15" thickBot="1" x14ac:dyDescent="0.45">
      <c r="B18" s="13"/>
      <c r="G18" s="14"/>
    </row>
    <row r="19" spans="2:10" ht="94.5" customHeight="1" thickBot="1" x14ac:dyDescent="0.45">
      <c r="B19" s="75" t="s">
        <v>26</v>
      </c>
      <c r="C19" s="103" t="s">
        <v>27</v>
      </c>
      <c r="D19" s="104"/>
      <c r="E19" s="104"/>
      <c r="F19" s="104"/>
      <c r="G19" s="105"/>
    </row>
    <row r="20" spans="2:10" ht="15" thickBot="1" x14ac:dyDescent="0.45">
      <c r="B20" s="73" t="s">
        <v>28</v>
      </c>
      <c r="C20" s="74" t="s">
        <v>6</v>
      </c>
      <c r="D20"/>
      <c r="E20"/>
      <c r="F20"/>
      <c r="G20"/>
    </row>
  </sheetData>
  <sheetProtection algorithmName="SHA-512" hashValue="NyvSq6+yZlU4JbcnIWtSlaKDanKrX9ruDwGnfq5JMLYfkFgS/nlEbrOn309jfWmt2tzNPZAohA0abWlQ9vmmHg==" saltValue="4XkMDD4QjV9OWsrMnyihtg=="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1587" yWindow="325"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45520</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12/2023" promptTitle="Fecha de Creación del Rol" prompt="Indique la ultima fecha de Creación del Rol en Ekogui que se encuentra en estado Activo en el formato &quot;DD/MM/AAAA&quot;" sqref="D12:D17" xr:uid="{A5CD4CD7-9E8C-4AC0-B53C-A7DBC96F753B}">
      <formula1>40544</formula1>
      <formula2>45473</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45520</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14" zoomScale="90" zoomScaleNormal="90" workbookViewId="0">
      <selection activeCell="E15" sqref="E15"/>
    </sheetView>
  </sheetViews>
  <sheetFormatPr baseColWidth="10" defaultColWidth="11.3828125" defaultRowHeight="14.6" x14ac:dyDescent="0.4"/>
  <cols>
    <col min="1" max="1" width="3.84375" style="1" customWidth="1"/>
    <col min="2" max="2" width="11.3828125" style="1"/>
    <col min="3" max="3" width="61.15234375" style="1" customWidth="1"/>
    <col min="4" max="4" width="20.84375" style="1" customWidth="1"/>
    <col min="5" max="5" width="15" style="1" customWidth="1"/>
    <col min="6" max="6" width="12" style="1" customWidth="1"/>
    <col min="7" max="7" width="48" style="1" customWidth="1"/>
    <col min="8" max="8" width="25.3828125" style="1" customWidth="1"/>
    <col min="9" max="9" width="12.53515625" style="1" customWidth="1"/>
    <col min="10" max="19" width="11.3828125" style="1"/>
    <col min="20" max="23" width="0" style="1" hidden="1" customWidth="1"/>
    <col min="24" max="16384" width="11.3828125" style="1"/>
  </cols>
  <sheetData>
    <row r="1" spans="2:23" ht="15" thickBot="1" x14ac:dyDescent="0.45"/>
    <row r="2" spans="2:23" x14ac:dyDescent="0.4">
      <c r="B2" s="10"/>
      <c r="C2" s="11"/>
      <c r="D2" s="11"/>
      <c r="E2" s="11"/>
      <c r="F2" s="11"/>
      <c r="G2" s="11"/>
      <c r="H2" s="11"/>
      <c r="I2" s="12"/>
    </row>
    <row r="3" spans="2:23" x14ac:dyDescent="0.4">
      <c r="B3" s="13"/>
      <c r="I3" s="14"/>
      <c r="W3" s="23">
        <f>+IF(D12&lt;=10,D12,IF(ROUNDDOWN(D12*10%,0)&lt;10,10,ROUNDDOWN(D12*10%,0)))</f>
        <v>10</v>
      </c>
    </row>
    <row r="4" spans="2:23" x14ac:dyDescent="0.4">
      <c r="B4" s="13"/>
      <c r="I4" s="14"/>
    </row>
    <row r="5" spans="2:23" x14ac:dyDescent="0.4">
      <c r="B5" s="13"/>
      <c r="D5" s="1" t="s">
        <v>5</v>
      </c>
      <c r="I5" s="14"/>
    </row>
    <row r="6" spans="2:23" ht="15" customHeight="1" x14ac:dyDescent="0.4">
      <c r="B6" s="13"/>
      <c r="H6" s="24"/>
      <c r="I6" s="25"/>
    </row>
    <row r="7" spans="2:23" ht="17.25" customHeight="1" x14ac:dyDescent="0.55000000000000004">
      <c r="B7" s="13"/>
      <c r="C7" s="18" t="s">
        <v>7</v>
      </c>
      <c r="D7" s="64">
        <v>45498</v>
      </c>
      <c r="E7"/>
      <c r="F7" s="22"/>
      <c r="G7" s="109" t="str">
        <f>"Seleccione una muestra de "&amp;W3&amp;" abogados activos y complete la siguiente tabla"</f>
        <v>Seleccione una muestra de 10 abogados activos y complete la siguiente tabla</v>
      </c>
      <c r="H7" s="110"/>
      <c r="I7" s="25"/>
      <c r="T7" s="1" t="s">
        <v>4</v>
      </c>
    </row>
    <row r="8" spans="2:23" x14ac:dyDescent="0.4">
      <c r="B8" s="13"/>
      <c r="G8" s="111"/>
      <c r="H8" s="112"/>
      <c r="I8" s="14"/>
      <c r="T8" s="1" t="s">
        <v>6</v>
      </c>
    </row>
    <row r="9" spans="2:23" ht="23.15" x14ac:dyDescent="0.4">
      <c r="B9" s="13"/>
      <c r="C9" s="26" t="s">
        <v>29</v>
      </c>
      <c r="F9"/>
      <c r="G9" s="21" t="s">
        <v>30</v>
      </c>
      <c r="H9" s="21" t="s">
        <v>31</v>
      </c>
      <c r="I9" s="14"/>
      <c r="T9" s="1" t="s">
        <v>8</v>
      </c>
    </row>
    <row r="10" spans="2:23" x14ac:dyDescent="0.4">
      <c r="B10" s="13"/>
      <c r="C10" s="20" t="s">
        <v>32</v>
      </c>
      <c r="D10" s="20" t="s">
        <v>33</v>
      </c>
      <c r="E10"/>
      <c r="F10"/>
      <c r="G10" s="18" t="s">
        <v>34</v>
      </c>
      <c r="H10" s="63">
        <v>10</v>
      </c>
      <c r="I10" s="14"/>
    </row>
    <row r="11" spans="2:23" x14ac:dyDescent="0.4">
      <c r="B11" s="13"/>
      <c r="C11" s="18" t="s">
        <v>35</v>
      </c>
      <c r="D11" s="63">
        <v>23</v>
      </c>
      <c r="E11"/>
      <c r="F11"/>
      <c r="G11" s="18" t="s">
        <v>36</v>
      </c>
      <c r="H11" s="63">
        <v>10</v>
      </c>
      <c r="I11" s="14"/>
    </row>
    <row r="12" spans="2:23" x14ac:dyDescent="0.4">
      <c r="B12" s="13"/>
      <c r="C12" s="18" t="s">
        <v>37</v>
      </c>
      <c r="D12" s="63">
        <v>22</v>
      </c>
      <c r="E12"/>
      <c r="F12"/>
      <c r="G12" s="18" t="s">
        <v>38</v>
      </c>
      <c r="H12" s="63">
        <v>10</v>
      </c>
      <c r="I12" s="14"/>
    </row>
    <row r="13" spans="2:23" x14ac:dyDescent="0.4">
      <c r="B13" s="13"/>
      <c r="C13" s="18" t="s">
        <v>39</v>
      </c>
      <c r="D13" s="63">
        <v>22</v>
      </c>
      <c r="E13"/>
      <c r="F13"/>
      <c r="G13" s="40" t="s">
        <v>40</v>
      </c>
      <c r="H13" s="39"/>
      <c r="I13" s="14"/>
    </row>
    <row r="14" spans="2:23" x14ac:dyDescent="0.4">
      <c r="B14" s="13"/>
      <c r="F14"/>
      <c r="G14" s="41" t="s">
        <v>41</v>
      </c>
      <c r="H14" s="42"/>
      <c r="I14" s="14"/>
      <c r="T14" s="37">
        <v>43545</v>
      </c>
    </row>
    <row r="15" spans="2:23" x14ac:dyDescent="0.4">
      <c r="B15" s="13"/>
      <c r="F15"/>
      <c r="I15" s="14"/>
    </row>
    <row r="16" spans="2:23" x14ac:dyDescent="0.4">
      <c r="B16" s="13"/>
      <c r="C16" s="20" t="s">
        <v>42</v>
      </c>
      <c r="D16" s="20" t="s">
        <v>33</v>
      </c>
      <c r="E16"/>
      <c r="F16"/>
      <c r="G16" s="21" t="s">
        <v>43</v>
      </c>
      <c r="H16" s="21" t="s">
        <v>31</v>
      </c>
      <c r="I16" s="14"/>
    </row>
    <row r="17" spans="2:9" x14ac:dyDescent="0.4">
      <c r="B17" s="13"/>
      <c r="C17" s="18" t="s">
        <v>44</v>
      </c>
      <c r="D17" s="63">
        <v>1</v>
      </c>
      <c r="E17"/>
      <c r="F17"/>
      <c r="G17" s="18" t="s">
        <v>45</v>
      </c>
      <c r="H17" s="63">
        <v>21</v>
      </c>
      <c r="I17" s="14"/>
    </row>
    <row r="18" spans="2:9" x14ac:dyDescent="0.4">
      <c r="B18" s="13"/>
      <c r="C18" s="18" t="s">
        <v>46</v>
      </c>
      <c r="D18" s="63">
        <v>0</v>
      </c>
      <c r="E18"/>
      <c r="F18"/>
      <c r="G18" s="35" t="s">
        <v>47</v>
      </c>
      <c r="H18" s="63">
        <v>0</v>
      </c>
      <c r="I18" s="14"/>
    </row>
    <row r="19" spans="2:9" x14ac:dyDescent="0.4">
      <c r="B19" s="13"/>
      <c r="C19" s="45"/>
      <c r="F19"/>
      <c r="G19" s="18" t="s">
        <v>48</v>
      </c>
      <c r="H19" s="63">
        <v>0</v>
      </c>
      <c r="I19" s="14"/>
    </row>
    <row r="20" spans="2:9" x14ac:dyDescent="0.4">
      <c r="B20" s="13"/>
      <c r="C20" s="45"/>
      <c r="F20"/>
      <c r="G20" s="18" t="s">
        <v>49</v>
      </c>
      <c r="H20" s="63">
        <v>1</v>
      </c>
      <c r="I20" s="14"/>
    </row>
    <row r="21" spans="2:9" x14ac:dyDescent="0.4">
      <c r="B21" s="13"/>
      <c r="C21" s="45" t="s">
        <v>50</v>
      </c>
      <c r="F21"/>
      <c r="G21"/>
      <c r="H21"/>
      <c r="I21" s="14"/>
    </row>
    <row r="22" spans="2:9" x14ac:dyDescent="0.4">
      <c r="B22" s="13"/>
      <c r="C22" s="113" t="s">
        <v>51</v>
      </c>
      <c r="D22" s="114"/>
      <c r="E22" s="114"/>
      <c r="F22" s="114"/>
      <c r="G22" s="114"/>
      <c r="H22" s="115"/>
      <c r="I22" s="14"/>
    </row>
    <row r="23" spans="2:9" x14ac:dyDescent="0.4">
      <c r="B23" s="13"/>
      <c r="C23" s="116"/>
      <c r="D23" s="117"/>
      <c r="E23" s="117"/>
      <c r="F23" s="117"/>
      <c r="G23" s="117"/>
      <c r="H23" s="118"/>
      <c r="I23" s="14"/>
    </row>
    <row r="24" spans="2:9" x14ac:dyDescent="0.4">
      <c r="B24" s="13"/>
      <c r="C24" s="116"/>
      <c r="D24" s="117"/>
      <c r="E24" s="117"/>
      <c r="F24" s="117"/>
      <c r="G24" s="117"/>
      <c r="H24" s="118"/>
      <c r="I24" s="14"/>
    </row>
    <row r="25" spans="2:9" ht="15" thickBot="1" x14ac:dyDescent="0.45">
      <c r="B25" s="13"/>
      <c r="C25" s="119"/>
      <c r="D25" s="120"/>
      <c r="E25" s="120"/>
      <c r="F25" s="120"/>
      <c r="G25" s="120"/>
      <c r="H25" s="121"/>
      <c r="I25" s="14"/>
    </row>
    <row r="26" spans="2:9" ht="15" thickBot="1" x14ac:dyDescent="0.45">
      <c r="B26" s="13"/>
      <c r="C26" s="73" t="s">
        <v>28</v>
      </c>
      <c r="D26" s="74" t="s">
        <v>6</v>
      </c>
      <c r="E26"/>
      <c r="F26"/>
      <c r="G26"/>
      <c r="H26"/>
      <c r="I26" s="14"/>
    </row>
    <row r="27" spans="2:9" ht="15" thickBot="1" x14ac:dyDescent="0.45">
      <c r="B27" s="15"/>
      <c r="C27" s="16"/>
      <c r="D27" s="16"/>
      <c r="E27" s="16"/>
      <c r="F27" s="16"/>
      <c r="G27" s="16"/>
      <c r="H27" s="16"/>
      <c r="I27" s="17"/>
    </row>
  </sheetData>
  <sheetProtection algorithmName="SHA-512" hashValue="fYyQeIFc+GkEwQgQnwWrI3z1LKIJct7u65D3QPACAQzjhGCTxe/jFV2BYELEYrraTMbgTdOxYcs+KbGGuHV8+w==" saltValue="3TOxesZak9x1URESBTwcTA=="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45520</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A24" zoomScale="60" zoomScaleNormal="60" workbookViewId="0">
      <selection activeCell="B17" sqref="B17"/>
    </sheetView>
  </sheetViews>
  <sheetFormatPr baseColWidth="10" defaultColWidth="11.3828125" defaultRowHeight="14.6" x14ac:dyDescent="0.4"/>
  <cols>
    <col min="1" max="1" width="3.84375" style="1" customWidth="1"/>
    <col min="2" max="2" width="11.3828125" style="1"/>
    <col min="3" max="3" width="70.3046875" style="1" customWidth="1"/>
    <col min="4" max="4" width="15.3046875" style="1" customWidth="1"/>
    <col min="5" max="5" width="6.3046875" style="1" customWidth="1"/>
    <col min="6" max="6" width="70.15234375" style="1" customWidth="1"/>
    <col min="7" max="7" width="16.84375" style="1" customWidth="1"/>
    <col min="8" max="8" width="18.3046875" style="1" customWidth="1"/>
    <col min="9" max="9" width="7.3046875" style="1" customWidth="1"/>
    <col min="10" max="17" width="11.3828125" style="1"/>
    <col min="18" max="18" width="0" style="1" hidden="1" customWidth="1"/>
    <col min="19" max="23" width="11.3828125" style="1" hidden="1" customWidth="1"/>
    <col min="24" max="24" width="0" style="1" hidden="1" customWidth="1"/>
    <col min="25" max="16384" width="11.3828125" style="1"/>
  </cols>
  <sheetData>
    <row r="1" spans="2:23" ht="15" thickBot="1" x14ac:dyDescent="0.45"/>
    <row r="2" spans="2:23" ht="9" customHeight="1" x14ac:dyDescent="0.4">
      <c r="B2" s="10"/>
      <c r="C2" s="11"/>
      <c r="D2" s="11"/>
      <c r="E2" s="11"/>
      <c r="F2" s="11"/>
      <c r="G2" s="11"/>
      <c r="H2" s="11"/>
      <c r="I2" s="12"/>
    </row>
    <row r="3" spans="2:23" x14ac:dyDescent="0.4">
      <c r="B3" s="13"/>
      <c r="I3" s="14"/>
      <c r="W3" s="23">
        <f>+IF(D17&lt;=10,D17,IF(ROUNDDOWN(D17*10%,0)&lt;10,10,ROUNDDOWN(D17*10%,0)))</f>
        <v>10</v>
      </c>
    </row>
    <row r="4" spans="2:23" x14ac:dyDescent="0.4">
      <c r="B4" s="13"/>
      <c r="I4" s="14"/>
    </row>
    <row r="5" spans="2:23" ht="9" customHeight="1" x14ac:dyDescent="0.4">
      <c r="B5" s="13"/>
      <c r="I5" s="14"/>
    </row>
    <row r="6" spans="2:23" ht="19.5" customHeight="1" x14ac:dyDescent="0.4">
      <c r="B6" s="13"/>
      <c r="C6" s="132" t="s">
        <v>52</v>
      </c>
      <c r="D6" s="132"/>
      <c r="E6" s="132"/>
      <c r="F6" s="132"/>
      <c r="G6" s="132"/>
      <c r="H6" s="132"/>
      <c r="I6" s="25"/>
    </row>
    <row r="7" spans="2:23" x14ac:dyDescent="0.4">
      <c r="B7" s="13"/>
      <c r="E7" s="66" t="s">
        <v>5</v>
      </c>
      <c r="I7" s="14"/>
      <c r="T7" s="1" t="s">
        <v>4</v>
      </c>
    </row>
    <row r="8" spans="2:23" x14ac:dyDescent="0.4">
      <c r="B8" s="13"/>
      <c r="C8" s="20" t="s">
        <v>7</v>
      </c>
      <c r="D8" s="64">
        <v>45498</v>
      </c>
      <c r="E8"/>
      <c r="F8" s="29" t="s">
        <v>53</v>
      </c>
      <c r="G8" s="70" t="s">
        <v>54</v>
      </c>
      <c r="I8" s="14"/>
      <c r="T8" s="1" t="s">
        <v>6</v>
      </c>
    </row>
    <row r="9" spans="2:23" x14ac:dyDescent="0.4">
      <c r="B9" s="13"/>
      <c r="E9"/>
      <c r="F9" s="18" t="s">
        <v>55</v>
      </c>
      <c r="G9" s="63">
        <v>30</v>
      </c>
      <c r="I9" s="14"/>
      <c r="T9" s="1" t="s">
        <v>8</v>
      </c>
    </row>
    <row r="10" spans="2:23" x14ac:dyDescent="0.4">
      <c r="B10" s="13"/>
      <c r="C10" s="20" t="s">
        <v>56</v>
      </c>
      <c r="D10" s="20" t="s">
        <v>33</v>
      </c>
      <c r="E10"/>
      <c r="F10" s="18" t="s">
        <v>57</v>
      </c>
      <c r="G10" s="63">
        <v>30</v>
      </c>
      <c r="I10" s="14"/>
    </row>
    <row r="11" spans="2:23" x14ac:dyDescent="0.4">
      <c r="B11" s="13"/>
      <c r="C11" s="18" t="s">
        <v>58</v>
      </c>
      <c r="D11" s="63">
        <v>672</v>
      </c>
      <c r="E11"/>
      <c r="F11" s="18" t="s">
        <v>59</v>
      </c>
      <c r="G11" s="63">
        <v>23</v>
      </c>
      <c r="I11" s="14"/>
    </row>
    <row r="12" spans="2:23" x14ac:dyDescent="0.4">
      <c r="B12" s="13"/>
      <c r="C12" s="18" t="s">
        <v>60</v>
      </c>
      <c r="D12" s="63">
        <v>672</v>
      </c>
      <c r="E12"/>
      <c r="F12" s="30" t="s">
        <v>61</v>
      </c>
      <c r="I12" s="14"/>
    </row>
    <row r="13" spans="2:23" x14ac:dyDescent="0.4">
      <c r="B13" s="13"/>
      <c r="C13" s="18" t="s">
        <v>62</v>
      </c>
      <c r="D13" s="63">
        <v>0</v>
      </c>
      <c r="E13"/>
      <c r="F13" s="30" t="s">
        <v>63</v>
      </c>
      <c r="I13" s="14"/>
    </row>
    <row r="14" spans="2:23" x14ac:dyDescent="0.4">
      <c r="B14" s="13"/>
      <c r="C14" s="30"/>
      <c r="E14"/>
      <c r="F14" s="21" t="s">
        <v>64</v>
      </c>
      <c r="G14" s="20" t="s">
        <v>33</v>
      </c>
      <c r="I14" s="14"/>
      <c r="T14" s="37">
        <v>43545</v>
      </c>
    </row>
    <row r="15" spans="2:23" x14ac:dyDescent="0.4">
      <c r="B15" s="13"/>
      <c r="C15" s="20" t="s">
        <v>65</v>
      </c>
      <c r="D15" s="20" t="s">
        <v>33</v>
      </c>
      <c r="E15"/>
      <c r="F15" s="18" t="s">
        <v>66</v>
      </c>
      <c r="G15" s="63">
        <v>672</v>
      </c>
      <c r="I15" s="14"/>
    </row>
    <row r="16" spans="2:23" x14ac:dyDescent="0.4">
      <c r="B16" s="13"/>
      <c r="C16" s="18" t="s">
        <v>67</v>
      </c>
      <c r="D16" s="63">
        <v>12</v>
      </c>
      <c r="E16"/>
      <c r="F16" s="18" t="s">
        <v>68</v>
      </c>
      <c r="G16" s="63">
        <v>663</v>
      </c>
      <c r="I16" s="14"/>
    </row>
    <row r="17" spans="2:9" x14ac:dyDescent="0.4">
      <c r="B17" s="13"/>
      <c r="C17" s="18" t="s">
        <v>69</v>
      </c>
      <c r="D17" s="63">
        <v>12</v>
      </c>
      <c r="E17"/>
      <c r="F17" s="18" t="s">
        <v>70</v>
      </c>
      <c r="G17" s="63">
        <v>0</v>
      </c>
      <c r="I17" s="14"/>
    </row>
    <row r="18" spans="2:9" x14ac:dyDescent="0.4">
      <c r="B18" s="13"/>
      <c r="C18" s="30"/>
      <c r="E18"/>
      <c r="F18" s="18" t="s">
        <v>71</v>
      </c>
      <c r="G18" s="63">
        <v>9</v>
      </c>
      <c r="I18" s="14"/>
    </row>
    <row r="19" spans="2:9" x14ac:dyDescent="0.4">
      <c r="B19" s="13"/>
      <c r="E19"/>
      <c r="I19" s="14"/>
    </row>
    <row r="20" spans="2:9" ht="45" customHeight="1" x14ac:dyDescent="0.4">
      <c r="B20" s="13"/>
      <c r="C20" s="38" t="s">
        <v>72</v>
      </c>
      <c r="D20" s="38" t="s">
        <v>33</v>
      </c>
      <c r="E20"/>
      <c r="F20" s="31" t="s">
        <v>73</v>
      </c>
      <c r="G20" s="38" t="s">
        <v>74</v>
      </c>
      <c r="H20" s="32" t="s">
        <v>75</v>
      </c>
      <c r="I20" s="14"/>
    </row>
    <row r="21" spans="2:9" x14ac:dyDescent="0.4">
      <c r="B21" s="13"/>
      <c r="C21" s="47" t="s">
        <v>76</v>
      </c>
      <c r="D21" s="63">
        <v>12</v>
      </c>
      <c r="E21"/>
      <c r="F21" s="18" t="s">
        <v>77</v>
      </c>
      <c r="G21" s="63">
        <v>18</v>
      </c>
      <c r="H21" s="63">
        <v>13</v>
      </c>
      <c r="I21" s="14"/>
    </row>
    <row r="22" spans="2:9" ht="15" customHeight="1" x14ac:dyDescent="0.4">
      <c r="B22" s="13"/>
      <c r="C22" s="47" t="s">
        <v>78</v>
      </c>
      <c r="D22" s="63">
        <v>12</v>
      </c>
      <c r="E22"/>
      <c r="F22" s="18" t="s">
        <v>79</v>
      </c>
      <c r="G22" s="63">
        <v>369</v>
      </c>
      <c r="H22" s="63">
        <v>369</v>
      </c>
      <c r="I22" s="14"/>
    </row>
    <row r="23" spans="2:9" x14ac:dyDescent="0.4">
      <c r="B23" s="13"/>
      <c r="C23" s="71" t="s">
        <v>80</v>
      </c>
      <c r="D23" s="52"/>
      <c r="E23"/>
      <c r="F23" s="18" t="s">
        <v>81</v>
      </c>
      <c r="G23" s="63">
        <v>198</v>
      </c>
      <c r="H23" s="63">
        <v>198</v>
      </c>
      <c r="I23" s="14"/>
    </row>
    <row r="24" spans="2:9" x14ac:dyDescent="0.4">
      <c r="B24" s="13"/>
      <c r="E24"/>
      <c r="F24" s="18" t="s">
        <v>82</v>
      </c>
      <c r="G24" s="63">
        <v>78</v>
      </c>
      <c r="H24" s="63">
        <v>78</v>
      </c>
      <c r="I24" s="14"/>
    </row>
    <row r="25" spans="2:9" ht="30" customHeight="1" x14ac:dyDescent="0.4">
      <c r="B25" s="13"/>
      <c r="C25" s="54" t="str">
        <f>"Seleccione "&amp;W3&amp;" procesos teminados en el primer semestre de 2024 y llene la siguiente tabla:"</f>
        <v>Seleccione 10 procesos teminados en el primer semestre de 2024 y llene la siguiente tabla:</v>
      </c>
      <c r="D25" s="49"/>
      <c r="E25"/>
      <c r="F25" s="133" t="s">
        <v>83</v>
      </c>
      <c r="G25" s="133"/>
      <c r="H25" s="133"/>
      <c r="I25" s="14"/>
    </row>
    <row r="26" spans="2:9" ht="15" thickBot="1" x14ac:dyDescent="0.45">
      <c r="B26" s="13"/>
      <c r="C26" s="50"/>
      <c r="D26" s="51"/>
      <c r="E26"/>
      <c r="F26" s="48"/>
      <c r="I26" s="14"/>
    </row>
    <row r="27" spans="2:9" x14ac:dyDescent="0.4">
      <c r="B27" s="13"/>
      <c r="C27" s="38" t="s">
        <v>84</v>
      </c>
      <c r="D27" s="38" t="s">
        <v>33</v>
      </c>
      <c r="E27"/>
      <c r="F27" s="122" t="s">
        <v>85</v>
      </c>
      <c r="G27" s="123"/>
      <c r="H27" s="124"/>
      <c r="I27" s="14"/>
    </row>
    <row r="28" spans="2:9" x14ac:dyDescent="0.4">
      <c r="B28" s="13"/>
      <c r="C28" s="18" t="s">
        <v>86</v>
      </c>
      <c r="D28" s="63">
        <v>10</v>
      </c>
      <c r="E28"/>
      <c r="F28" s="125" t="s">
        <v>87</v>
      </c>
      <c r="G28" s="126"/>
      <c r="H28" s="127"/>
      <c r="I28" s="14"/>
    </row>
    <row r="29" spans="2:9" x14ac:dyDescent="0.4">
      <c r="B29" s="13"/>
      <c r="C29" s="18" t="s">
        <v>88</v>
      </c>
      <c r="D29" s="63">
        <v>6</v>
      </c>
      <c r="E29"/>
      <c r="F29" s="128"/>
      <c r="G29" s="126"/>
      <c r="H29" s="127"/>
      <c r="I29" s="14"/>
    </row>
    <row r="30" spans="2:9" x14ac:dyDescent="0.4">
      <c r="B30" s="13"/>
      <c r="C30" s="18" t="s">
        <v>89</v>
      </c>
      <c r="D30" s="63">
        <v>1</v>
      </c>
      <c r="E30"/>
      <c r="F30" s="128"/>
      <c r="G30" s="126"/>
      <c r="H30" s="127"/>
      <c r="I30" s="14"/>
    </row>
    <row r="31" spans="2:9" x14ac:dyDescent="0.4">
      <c r="B31" s="13"/>
      <c r="C31" s="18" t="s">
        <v>90</v>
      </c>
      <c r="D31" s="63">
        <v>10</v>
      </c>
      <c r="E31"/>
      <c r="F31" s="128"/>
      <c r="G31" s="126"/>
      <c r="H31" s="127"/>
      <c r="I31" s="14"/>
    </row>
    <row r="32" spans="2:9" x14ac:dyDescent="0.4">
      <c r="B32" s="13"/>
      <c r="C32" s="18" t="s">
        <v>91</v>
      </c>
      <c r="D32" s="63">
        <v>0</v>
      </c>
      <c r="E32"/>
      <c r="F32" s="128"/>
      <c r="G32" s="126"/>
      <c r="H32" s="127"/>
      <c r="I32" s="14"/>
    </row>
    <row r="33" spans="2:9" ht="15" thickBot="1" x14ac:dyDescent="0.45">
      <c r="B33" s="13"/>
      <c r="E33"/>
      <c r="F33" s="129"/>
      <c r="G33" s="130"/>
      <c r="H33" s="131"/>
      <c r="I33" s="14"/>
    </row>
    <row r="34" spans="2:9" ht="15" thickBot="1" x14ac:dyDescent="0.45">
      <c r="B34" s="13"/>
      <c r="F34" s="134" t="s">
        <v>28</v>
      </c>
      <c r="G34" s="135"/>
      <c r="H34" s="74" t="s">
        <v>6</v>
      </c>
      <c r="I34" s="14"/>
    </row>
    <row r="35" spans="2:9" ht="15" thickBot="1" x14ac:dyDescent="0.45">
      <c r="B35" s="15"/>
      <c r="C35" s="16"/>
      <c r="D35" s="16"/>
      <c r="E35" s="16"/>
      <c r="F35" s="16"/>
      <c r="G35" s="16"/>
      <c r="H35" s="16"/>
      <c r="I35" s="17"/>
    </row>
  </sheetData>
  <sheetProtection algorithmName="SHA-512" hashValue="22IBHLCq3DCaHI9GjsC9HPK0eJg8cB2siwX6SfkhW0u/Hjy1yf+HYGRCCa9W3PUtqB8qMvTEggDlJKPYtClFZQ==" saltValue="gP6XeCR78zNiymlPp3TF8g=="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xWindow="1581" yWindow="270"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45520</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abSelected="1" zoomScale="60" zoomScaleNormal="60" workbookViewId="0">
      <selection activeCell="I11" sqref="I11"/>
    </sheetView>
  </sheetViews>
  <sheetFormatPr baseColWidth="10" defaultColWidth="11.3828125" defaultRowHeight="14.6" x14ac:dyDescent="0.4"/>
  <cols>
    <col min="1" max="1" width="3.84375" style="1" customWidth="1"/>
    <col min="2" max="2" width="11.3828125" style="1"/>
    <col min="3" max="3" width="60.69140625" style="1" customWidth="1"/>
    <col min="4" max="4" width="20.84375" style="1" customWidth="1"/>
    <col min="5" max="5" width="6.3046875" style="1" customWidth="1"/>
    <col min="6" max="6" width="47.84375" style="1" bestFit="1" customWidth="1"/>
    <col min="7" max="7" width="24.15234375" style="1" customWidth="1"/>
    <col min="8" max="8" width="7.3046875" style="1" customWidth="1"/>
    <col min="9" max="18" width="11.3828125" style="1"/>
    <col min="19" max="22" width="0" style="1" hidden="1" customWidth="1"/>
    <col min="23" max="16384" width="11.3828125" style="1"/>
  </cols>
  <sheetData>
    <row r="1" spans="2:22" ht="15" thickBot="1" x14ac:dyDescent="0.45"/>
    <row r="2" spans="2:22" x14ac:dyDescent="0.4">
      <c r="B2" s="10"/>
      <c r="C2" s="11"/>
      <c r="D2" s="11"/>
      <c r="E2" s="11"/>
      <c r="F2" s="11"/>
      <c r="G2" s="11"/>
      <c r="H2" s="12"/>
      <c r="V2" s="1">
        <f>+D13+D14</f>
        <v>0</v>
      </c>
    </row>
    <row r="3" spans="2:22" x14ac:dyDescent="0.4">
      <c r="B3" s="13"/>
      <c r="H3" s="14"/>
      <c r="V3" s="23">
        <f>+IF(V2&lt;=20,V2,IF(ROUNDDOWN(V2*10%,0)&lt;20,20,ROUNDDOWN(V2*10%,0)))</f>
        <v>0</v>
      </c>
    </row>
    <row r="4" spans="2:22" x14ac:dyDescent="0.4">
      <c r="B4" s="13"/>
      <c r="H4" s="14"/>
    </row>
    <row r="5" spans="2:22" x14ac:dyDescent="0.4">
      <c r="B5" s="13"/>
      <c r="H5" s="14"/>
    </row>
    <row r="6" spans="2:22" ht="15" customHeight="1" x14ac:dyDescent="0.4">
      <c r="B6" s="13"/>
      <c r="G6" s="24"/>
      <c r="H6" s="25"/>
    </row>
    <row r="7" spans="2:22" ht="23.15" x14ac:dyDescent="0.4">
      <c r="B7" s="13"/>
      <c r="C7" s="132" t="s">
        <v>92</v>
      </c>
      <c r="D7" s="132"/>
      <c r="E7" s="132"/>
      <c r="F7" s="132"/>
      <c r="G7" s="132"/>
      <c r="H7" s="25"/>
      <c r="T7" s="1" t="s">
        <v>4</v>
      </c>
    </row>
    <row r="8" spans="2:22" x14ac:dyDescent="0.4">
      <c r="B8" s="13"/>
      <c r="E8" s="69" t="s">
        <v>5</v>
      </c>
      <c r="H8" s="14"/>
      <c r="T8" s="1" t="s">
        <v>6</v>
      </c>
    </row>
    <row r="9" spans="2:22" ht="15" customHeight="1" x14ac:dyDescent="0.4">
      <c r="B9" s="13"/>
      <c r="C9" s="20" t="s">
        <v>93</v>
      </c>
      <c r="D9" s="20" t="s">
        <v>33</v>
      </c>
      <c r="E9"/>
      <c r="F9" s="109" t="str">
        <f>"Seleccione una muestra de "&amp;V3&amp;" prejudiciales activos registrados antes  y hasta el 30 de diciembre  de 2023 (mas de 6 meses) y complete la siguiente tabla"</f>
        <v>Seleccione una muestra de 0 prejudiciales activos registrados antes  y hasta el 30 de diciembre  de 2023 (mas de 6 meses) y complete la siguiente tabla</v>
      </c>
      <c r="G9" s="110"/>
      <c r="H9" s="14"/>
      <c r="T9" s="1" t="s">
        <v>8</v>
      </c>
    </row>
    <row r="10" spans="2:22" x14ac:dyDescent="0.4">
      <c r="B10" s="13"/>
      <c r="C10" s="18" t="s">
        <v>94</v>
      </c>
      <c r="D10" s="63">
        <v>13</v>
      </c>
      <c r="E10"/>
      <c r="F10" s="111"/>
      <c r="G10" s="112"/>
      <c r="H10" s="14"/>
    </row>
    <row r="11" spans="2:22" x14ac:dyDescent="0.4">
      <c r="B11" s="13"/>
      <c r="C11" s="18" t="s">
        <v>95</v>
      </c>
      <c r="D11" s="63">
        <v>13</v>
      </c>
      <c r="E11"/>
      <c r="F11" s="21" t="s">
        <v>72</v>
      </c>
      <c r="G11" s="21" t="s">
        <v>96</v>
      </c>
      <c r="H11" s="14"/>
    </row>
    <row r="12" spans="2:22" x14ac:dyDescent="0.4">
      <c r="B12" s="13"/>
      <c r="C12" s="18" t="s">
        <v>97</v>
      </c>
      <c r="D12" s="63">
        <v>13</v>
      </c>
      <c r="E12"/>
      <c r="F12" s="28" t="s">
        <v>98</v>
      </c>
      <c r="G12" s="63">
        <v>0</v>
      </c>
      <c r="H12" s="14"/>
    </row>
    <row r="13" spans="2:22" x14ac:dyDescent="0.4">
      <c r="B13" s="13"/>
      <c r="C13" s="18" t="s">
        <v>99</v>
      </c>
      <c r="D13" s="63">
        <v>0</v>
      </c>
      <c r="E13"/>
      <c r="F13" s="18" t="s">
        <v>100</v>
      </c>
      <c r="G13" s="63">
        <v>0</v>
      </c>
      <c r="H13" s="14"/>
    </row>
    <row r="14" spans="2:22" x14ac:dyDescent="0.4">
      <c r="B14" s="13"/>
      <c r="C14" s="18" t="s">
        <v>101</v>
      </c>
      <c r="D14" s="63">
        <v>0</v>
      </c>
      <c r="E14"/>
      <c r="F14"/>
      <c r="G14"/>
      <c r="H14" s="14"/>
    </row>
    <row r="15" spans="2:22" x14ac:dyDescent="0.4">
      <c r="B15" s="13"/>
      <c r="E15"/>
      <c r="F15"/>
      <c r="G15"/>
      <c r="H15" s="14"/>
    </row>
    <row r="16" spans="2:22" x14ac:dyDescent="0.4">
      <c r="B16" s="13"/>
      <c r="C16" s="20" t="s">
        <v>102</v>
      </c>
      <c r="D16" s="20" t="s">
        <v>33</v>
      </c>
      <c r="E16"/>
      <c r="F16" s="136" t="s">
        <v>85</v>
      </c>
      <c r="G16" s="136"/>
      <c r="H16" s="14"/>
    </row>
    <row r="17" spans="2:8" x14ac:dyDescent="0.4">
      <c r="B17" s="13"/>
      <c r="C17" s="18" t="s">
        <v>103</v>
      </c>
      <c r="D17" s="63">
        <v>21</v>
      </c>
      <c r="E17"/>
      <c r="F17" s="137" t="s">
        <v>104</v>
      </c>
      <c r="G17" s="126"/>
      <c r="H17" s="14"/>
    </row>
    <row r="18" spans="2:8" x14ac:dyDescent="0.4">
      <c r="B18" s="13"/>
      <c r="C18" s="18" t="s">
        <v>105</v>
      </c>
      <c r="D18" s="63">
        <v>21</v>
      </c>
      <c r="E18"/>
      <c r="F18" s="126"/>
      <c r="G18" s="126"/>
      <c r="H18" s="14"/>
    </row>
    <row r="19" spans="2:8" x14ac:dyDescent="0.4">
      <c r="B19" s="13"/>
      <c r="C19"/>
      <c r="D19"/>
      <c r="E19"/>
      <c r="F19" s="126"/>
      <c r="G19" s="126"/>
      <c r="H19" s="14"/>
    </row>
    <row r="20" spans="2:8" x14ac:dyDescent="0.4">
      <c r="B20" s="13"/>
      <c r="C20"/>
      <c r="D20"/>
      <c r="E20"/>
      <c r="F20" s="126"/>
      <c r="G20" s="126"/>
      <c r="H20" s="14"/>
    </row>
    <row r="21" spans="2:8" x14ac:dyDescent="0.4">
      <c r="B21" s="13"/>
      <c r="E21"/>
      <c r="F21" s="126"/>
      <c r="G21" s="126"/>
      <c r="H21" s="14"/>
    </row>
    <row r="22" spans="2:8" ht="15" thickBot="1" x14ac:dyDescent="0.45">
      <c r="B22" s="13"/>
      <c r="E22"/>
      <c r="F22" s="126"/>
      <c r="G22" s="126"/>
      <c r="H22" s="14"/>
    </row>
    <row r="23" spans="2:8" ht="15" thickBot="1" x14ac:dyDescent="0.45">
      <c r="B23" s="13"/>
      <c r="E23"/>
      <c r="F23" s="73" t="s">
        <v>28</v>
      </c>
      <c r="G23" s="74" t="s">
        <v>6</v>
      </c>
      <c r="H23" s="14"/>
    </row>
    <row r="24" spans="2:8" ht="15" thickBot="1" x14ac:dyDescent="0.45">
      <c r="B24" s="15"/>
      <c r="C24" s="16"/>
      <c r="D24" s="16"/>
      <c r="E24" s="16"/>
      <c r="F24" s="16"/>
      <c r="G24" s="16"/>
      <c r="H24" s="17"/>
    </row>
  </sheetData>
  <sheetProtection algorithmName="SHA-512" hashValue="YiI3McmZli+pocDcwrQLn7Trqt/5LtUqzhX/+h3Cq5TtUahin8lQCLM1hmHgE3RSXWg76FUhgxRY9uBMoSlXNA==" saltValue="C6P84ynDSlETKpjcdE61jw=="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xWindow="1675" yWindow="301"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zoomScale="60" zoomScaleNormal="60" workbookViewId="0">
      <selection activeCell="F6" sqref="F6"/>
    </sheetView>
  </sheetViews>
  <sheetFormatPr baseColWidth="10" defaultColWidth="11.3828125" defaultRowHeight="14.6" x14ac:dyDescent="0.4"/>
  <cols>
    <col min="1" max="1" width="3.84375" style="1" customWidth="1"/>
    <col min="2" max="2" width="11.3828125" style="1"/>
    <col min="3" max="3" width="53.53515625" style="1" customWidth="1"/>
    <col min="4" max="4" width="20.84375" style="1" customWidth="1"/>
    <col min="5" max="5" width="6.3046875" style="1" customWidth="1"/>
    <col min="6" max="6" width="64.53515625" style="1" customWidth="1"/>
    <col min="7" max="7" width="21.69140625" style="1" customWidth="1"/>
    <col min="8" max="8" width="7.3046875" style="1" customWidth="1"/>
    <col min="9" max="18" width="11.3828125" style="1"/>
    <col min="19" max="22" width="0" style="1" hidden="1" customWidth="1"/>
    <col min="23" max="16384" width="11.3828125" style="1"/>
  </cols>
  <sheetData>
    <row r="1" spans="2:22" ht="15" thickBot="1" x14ac:dyDescent="0.45"/>
    <row r="2" spans="2:22" x14ac:dyDescent="0.4">
      <c r="B2" s="10"/>
      <c r="C2" s="11"/>
      <c r="D2" s="11"/>
      <c r="E2" s="11"/>
      <c r="F2" s="11"/>
      <c r="G2" s="11"/>
      <c r="H2" s="12"/>
    </row>
    <row r="3" spans="2:22" x14ac:dyDescent="0.4">
      <c r="B3" s="13"/>
      <c r="H3" s="14"/>
      <c r="V3" s="23">
        <f>+IF(D10&lt;=10,D10,IF(ROUNDDOWN(D10*10%,0)&gt;10,10,ROUNDDOWN(D10*10%,0)))</f>
        <v>0</v>
      </c>
    </row>
    <row r="4" spans="2:22" x14ac:dyDescent="0.4">
      <c r="B4" s="13"/>
      <c r="H4" s="14"/>
    </row>
    <row r="5" spans="2:22" x14ac:dyDescent="0.4">
      <c r="B5" s="13"/>
      <c r="H5" s="14"/>
    </row>
    <row r="6" spans="2:22" ht="36.75" customHeight="1" x14ac:dyDescent="0.6">
      <c r="B6" s="13"/>
      <c r="C6" s="26" t="s">
        <v>106</v>
      </c>
      <c r="D6" s="27"/>
      <c r="E6" s="22"/>
      <c r="F6"/>
      <c r="G6"/>
      <c r="H6" s="25"/>
    </row>
    <row r="7" spans="2:22" x14ac:dyDescent="0.4">
      <c r="B7" s="13"/>
      <c r="C7" s="1" t="s">
        <v>5</v>
      </c>
      <c r="F7"/>
      <c r="G7"/>
      <c r="H7" s="14"/>
      <c r="T7" s="1" t="s">
        <v>4</v>
      </c>
    </row>
    <row r="8" spans="2:22" x14ac:dyDescent="0.4">
      <c r="B8" s="13"/>
      <c r="C8" s="20" t="s">
        <v>106</v>
      </c>
      <c r="D8" s="20" t="s">
        <v>33</v>
      </c>
      <c r="E8"/>
      <c r="F8" s="20" t="s">
        <v>106</v>
      </c>
      <c r="G8" s="20" t="s">
        <v>33</v>
      </c>
      <c r="H8" s="14"/>
      <c r="T8" s="1" t="s">
        <v>6</v>
      </c>
    </row>
    <row r="9" spans="2:22" x14ac:dyDescent="0.4">
      <c r="B9" s="13"/>
      <c r="C9" s="18" t="s">
        <v>107</v>
      </c>
      <c r="D9" s="63">
        <v>0</v>
      </c>
      <c r="E9"/>
      <c r="F9" s="18" t="s">
        <v>108</v>
      </c>
      <c r="G9" s="63">
        <v>0</v>
      </c>
      <c r="H9" s="14"/>
      <c r="T9" s="1" t="s">
        <v>8</v>
      </c>
    </row>
    <row r="10" spans="2:22" x14ac:dyDescent="0.4">
      <c r="B10" s="13"/>
      <c r="C10" s="18" t="s">
        <v>109</v>
      </c>
      <c r="D10" s="63">
        <v>0</v>
      </c>
      <c r="E10"/>
      <c r="F10" s="18" t="s">
        <v>110</v>
      </c>
      <c r="G10" s="63">
        <v>0</v>
      </c>
      <c r="H10" s="14"/>
    </row>
    <row r="11" spans="2:22" x14ac:dyDescent="0.4">
      <c r="B11" s="13"/>
      <c r="D11" s="43"/>
      <c r="E11"/>
      <c r="G11" s="44"/>
      <c r="H11" s="14"/>
    </row>
    <row r="12" spans="2:22" x14ac:dyDescent="0.4">
      <c r="B12" s="13"/>
      <c r="C12" s="45" t="s">
        <v>26</v>
      </c>
      <c r="D12" s="43"/>
      <c r="E12"/>
      <c r="G12" s="44"/>
      <c r="H12" s="14"/>
      <c r="T12" s="1">
        <f>IF(D9="",0,1)</f>
        <v>1</v>
      </c>
    </row>
    <row r="13" spans="2:22" x14ac:dyDescent="0.4">
      <c r="B13" s="13"/>
      <c r="C13" s="138" t="s">
        <v>111</v>
      </c>
      <c r="D13" s="114"/>
      <c r="E13" s="114"/>
      <c r="F13" s="114"/>
      <c r="G13" s="115"/>
      <c r="H13" s="14"/>
    </row>
    <row r="14" spans="2:22" x14ac:dyDescent="0.4">
      <c r="B14" s="13"/>
      <c r="C14" s="116"/>
      <c r="D14" s="117"/>
      <c r="E14" s="117"/>
      <c r="F14" s="117"/>
      <c r="G14" s="118"/>
      <c r="H14" s="14"/>
    </row>
    <row r="15" spans="2:22" x14ac:dyDescent="0.4">
      <c r="B15" s="13"/>
      <c r="C15" s="116"/>
      <c r="D15" s="117"/>
      <c r="E15" s="117"/>
      <c r="F15" s="117"/>
      <c r="G15" s="118"/>
      <c r="H15" s="14"/>
    </row>
    <row r="16" spans="2:22" ht="15" thickBot="1" x14ac:dyDescent="0.45">
      <c r="B16" s="13"/>
      <c r="C16" s="139"/>
      <c r="D16" s="140"/>
      <c r="E16" s="140"/>
      <c r="F16" s="140"/>
      <c r="G16" s="141"/>
      <c r="H16" s="14"/>
      <c r="T16" s="1">
        <f>IF(G9="",0,1)</f>
        <v>1</v>
      </c>
    </row>
    <row r="17" spans="2:20" ht="15" thickBot="1" x14ac:dyDescent="0.45">
      <c r="B17" s="13"/>
      <c r="C17" s="73" t="s">
        <v>28</v>
      </c>
      <c r="D17" s="74" t="s">
        <v>6</v>
      </c>
      <c r="E17" s="72"/>
      <c r="F17" s="72"/>
      <c r="G17" s="72"/>
      <c r="H17" s="14"/>
    </row>
    <row r="18" spans="2:20" ht="15" thickBot="1" x14ac:dyDescent="0.45">
      <c r="B18" s="15"/>
      <c r="C18" s="16"/>
      <c r="D18" s="16"/>
      <c r="E18" s="16"/>
      <c r="F18" s="16"/>
      <c r="G18" s="16"/>
      <c r="H18" s="17"/>
      <c r="T18" s="1">
        <f>+T12+T16</f>
        <v>2</v>
      </c>
    </row>
  </sheetData>
  <sheetProtection algorithmName="SHA-512" hashValue="HRJq5CR39qn180Bp9AexX2ufTwvGDWMyCptO9CtZ2blNLE95m4Nl1uZuZLOo0AUAC/a+vw8pmsVUmdmiYzZfxA==" saltValue="h8c+tDp7cpos8eR8mxV27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zoomScale="80" zoomScaleNormal="80" workbookViewId="0">
      <selection activeCell="F6" sqref="F6"/>
    </sheetView>
  </sheetViews>
  <sheetFormatPr baseColWidth="10" defaultColWidth="11.3828125" defaultRowHeight="14.6" x14ac:dyDescent="0.4"/>
  <cols>
    <col min="1" max="1" width="3.84375" style="1" customWidth="1"/>
    <col min="2" max="2" width="11.3828125" style="1"/>
    <col min="3" max="3" width="46.15234375" style="1" customWidth="1"/>
    <col min="4" max="4" width="20.84375" style="1" customWidth="1"/>
    <col min="5" max="5" width="6.3046875" style="1" customWidth="1"/>
    <col min="6" max="6" width="36.3828125" style="1" customWidth="1"/>
    <col min="7" max="7" width="24.15234375" style="1" customWidth="1"/>
    <col min="8" max="8" width="7.3046875" style="1" customWidth="1"/>
    <col min="9" max="18" width="11.3828125" style="1"/>
    <col min="19" max="20" width="11.3828125" style="1" customWidth="1"/>
    <col min="21" max="21" width="11.3828125" style="1"/>
    <col min="22" max="22" width="0" style="1" hidden="1" customWidth="1"/>
    <col min="23" max="16384" width="11.3828125" style="1"/>
  </cols>
  <sheetData>
    <row r="1" spans="2:22" ht="15" thickBot="1" x14ac:dyDescent="0.45"/>
    <row r="2" spans="2:22" x14ac:dyDescent="0.4">
      <c r="B2" s="10"/>
      <c r="C2" s="11"/>
      <c r="D2" s="11"/>
      <c r="E2" s="11"/>
      <c r="F2" s="11"/>
      <c r="G2" s="11"/>
      <c r="H2" s="12"/>
    </row>
    <row r="3" spans="2:22" x14ac:dyDescent="0.4">
      <c r="B3" s="13"/>
      <c r="H3" s="14"/>
      <c r="V3" s="23" t="e">
        <f>+IF(D10&lt;=10,D10,IF(ROUNDDOWN(D10*10%,0)&gt;10,10,ROUNDDOWN(D10*10%,0)))</f>
        <v>#VALUE!</v>
      </c>
    </row>
    <row r="4" spans="2:22" x14ac:dyDescent="0.4">
      <c r="B4" s="13"/>
      <c r="H4" s="14"/>
    </row>
    <row r="5" spans="2:22" x14ac:dyDescent="0.4">
      <c r="B5" s="13"/>
      <c r="H5" s="14"/>
    </row>
    <row r="6" spans="2:22" ht="21.75" customHeight="1" x14ac:dyDescent="0.55000000000000004">
      <c r="B6" s="13"/>
      <c r="C6" s="132" t="s">
        <v>112</v>
      </c>
      <c r="D6" s="132"/>
      <c r="E6" s="22"/>
      <c r="F6"/>
      <c r="G6"/>
      <c r="H6" s="25"/>
    </row>
    <row r="7" spans="2:22" x14ac:dyDescent="0.4">
      <c r="B7" s="13"/>
      <c r="C7" s="1" t="s">
        <v>5</v>
      </c>
      <c r="F7" s="46" t="s">
        <v>26</v>
      </c>
      <c r="G7"/>
      <c r="H7" s="14"/>
      <c r="T7" s="1" t="s">
        <v>4</v>
      </c>
    </row>
    <row r="8" spans="2:22" x14ac:dyDescent="0.4">
      <c r="B8" s="13"/>
      <c r="C8" s="20" t="s">
        <v>113</v>
      </c>
      <c r="D8" s="20" t="s">
        <v>114</v>
      </c>
      <c r="E8"/>
      <c r="F8" s="142" t="s">
        <v>115</v>
      </c>
      <c r="G8" s="143"/>
      <c r="H8" s="14"/>
      <c r="T8" s="1" t="s">
        <v>6</v>
      </c>
    </row>
    <row r="9" spans="2:22" ht="31.5" customHeight="1" x14ac:dyDescent="0.4">
      <c r="B9" s="13"/>
      <c r="C9" s="84" t="s">
        <v>116</v>
      </c>
      <c r="D9" s="63" t="s">
        <v>4</v>
      </c>
      <c r="E9"/>
      <c r="F9" s="144"/>
      <c r="G9" s="145"/>
      <c r="H9" s="14"/>
      <c r="T9" s="1" t="s">
        <v>8</v>
      </c>
    </row>
    <row r="10" spans="2:22" ht="29.6" thickBot="1" x14ac:dyDescent="0.45">
      <c r="B10" s="13"/>
      <c r="C10" s="84" t="s">
        <v>117</v>
      </c>
      <c r="D10" s="63" t="s">
        <v>4</v>
      </c>
      <c r="E10"/>
      <c r="F10" s="146"/>
      <c r="G10" s="147"/>
      <c r="H10" s="14"/>
    </row>
    <row r="11" spans="2:22" ht="15" thickBot="1" x14ac:dyDescent="0.45">
      <c r="B11" s="13"/>
      <c r="D11"/>
      <c r="E11"/>
      <c r="F11" s="73" t="s">
        <v>28</v>
      </c>
      <c r="G11" s="74" t="s">
        <v>6</v>
      </c>
      <c r="H11" s="14"/>
    </row>
    <row r="12" spans="2:22" ht="15" thickBot="1" x14ac:dyDescent="0.45">
      <c r="B12" s="15"/>
      <c r="C12" s="16"/>
      <c r="D12" s="16"/>
      <c r="E12" s="16"/>
      <c r="F12" s="16"/>
      <c r="G12" s="16"/>
      <c r="H12" s="17"/>
    </row>
  </sheetData>
  <sheetProtection algorithmName="SHA-512" hashValue="AWj8vEFAX+s2yCDwOaQ2Qf0tS7fTr6ZTSbc2P2AgmlyPyR02wYFZOBE8Jbxe/1ngkN0im2Lp56PIuIm3FYgZ3g==" saltValue="84lgkRZqrbx255zp4RcZMg=="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zoomScale="80" zoomScaleNormal="80" workbookViewId="0">
      <selection activeCell="L7" sqref="L7"/>
    </sheetView>
  </sheetViews>
  <sheetFormatPr baseColWidth="10" defaultColWidth="11.3828125" defaultRowHeight="14.6" x14ac:dyDescent="0.4"/>
  <cols>
    <col min="1" max="1" width="3.84375" style="1" customWidth="1"/>
    <col min="2" max="2" width="11.3828125" style="1"/>
    <col min="3" max="3" width="44.15234375" style="1" customWidth="1"/>
    <col min="4" max="4" width="20.84375" style="1" customWidth="1"/>
    <col min="5" max="5" width="6.3046875" style="1" customWidth="1"/>
    <col min="6" max="6" width="36.3828125" style="1" customWidth="1"/>
    <col min="7" max="7" width="24.15234375" style="1" customWidth="1"/>
    <col min="8" max="8" width="7.3046875" style="1" customWidth="1"/>
    <col min="9" max="18" width="11.3828125" style="1"/>
    <col min="19" max="19" width="11.3828125" style="1" customWidth="1"/>
    <col min="20" max="20" width="11.3828125" style="1" hidden="1" customWidth="1"/>
    <col min="21" max="21" width="11.3828125" style="1"/>
    <col min="22" max="22" width="0" style="1" hidden="1" customWidth="1"/>
    <col min="23" max="16384" width="11.3828125" style="1"/>
  </cols>
  <sheetData>
    <row r="1" spans="2:22" ht="15" thickBot="1" x14ac:dyDescent="0.45"/>
    <row r="2" spans="2:22" x14ac:dyDescent="0.4">
      <c r="B2" s="10"/>
      <c r="C2" s="11"/>
      <c r="D2" s="11"/>
      <c r="E2" s="11"/>
      <c r="F2" s="11"/>
      <c r="G2" s="11"/>
      <c r="H2" s="12"/>
    </row>
    <row r="3" spans="2:22" x14ac:dyDescent="0.4">
      <c r="B3" s="13"/>
      <c r="H3" s="14"/>
      <c r="V3" s="23" t="e">
        <f>+IF(D10&lt;=10,D10,IF(ROUNDDOWN(D10*10%,0)&gt;10,10,ROUNDDOWN(D10*10%,0)))</f>
        <v>#VALUE!</v>
      </c>
    </row>
    <row r="4" spans="2:22" x14ac:dyDescent="0.4">
      <c r="B4" s="13"/>
      <c r="H4" s="14"/>
    </row>
    <row r="5" spans="2:22" x14ac:dyDescent="0.4">
      <c r="B5" s="13"/>
      <c r="H5" s="14"/>
    </row>
    <row r="6" spans="2:22" ht="21.75" customHeight="1" x14ac:dyDescent="0.55000000000000004">
      <c r="B6" s="13"/>
      <c r="C6" s="132" t="s">
        <v>118</v>
      </c>
      <c r="D6" s="132"/>
      <c r="E6" s="22"/>
      <c r="F6"/>
      <c r="G6"/>
      <c r="H6" s="25"/>
    </row>
    <row r="7" spans="2:22" x14ac:dyDescent="0.4">
      <c r="B7" s="13"/>
      <c r="C7" s="1" t="s">
        <v>5</v>
      </c>
      <c r="F7" s="46" t="s">
        <v>26</v>
      </c>
      <c r="G7"/>
      <c r="H7" s="14"/>
      <c r="T7" s="1" t="s">
        <v>4</v>
      </c>
    </row>
    <row r="8" spans="2:22" x14ac:dyDescent="0.4">
      <c r="B8" s="13"/>
      <c r="C8" s="20" t="s">
        <v>119</v>
      </c>
      <c r="D8" s="20" t="s">
        <v>33</v>
      </c>
      <c r="E8"/>
      <c r="F8" s="138" t="s">
        <v>120</v>
      </c>
      <c r="G8" s="115"/>
      <c r="H8" s="14"/>
      <c r="T8" s="1" t="s">
        <v>6</v>
      </c>
    </row>
    <row r="9" spans="2:22" x14ac:dyDescent="0.4">
      <c r="B9" s="13"/>
      <c r="C9" s="18" t="s">
        <v>121</v>
      </c>
      <c r="D9" s="63" t="s">
        <v>6</v>
      </c>
      <c r="E9"/>
      <c r="F9" s="116"/>
      <c r="G9" s="118"/>
      <c r="H9" s="14"/>
      <c r="T9" s="1" t="s">
        <v>8</v>
      </c>
    </row>
    <row r="10" spans="2:22" ht="15" thickBot="1" x14ac:dyDescent="0.45">
      <c r="B10" s="13"/>
      <c r="C10" s="18" t="s">
        <v>122</v>
      </c>
      <c r="D10" s="63" t="s">
        <v>6</v>
      </c>
      <c r="E10"/>
      <c r="F10" s="139"/>
      <c r="G10" s="141"/>
      <c r="H10" s="14"/>
    </row>
    <row r="11" spans="2:22" ht="15" thickBot="1" x14ac:dyDescent="0.45">
      <c r="B11" s="13"/>
      <c r="D11"/>
      <c r="E11"/>
      <c r="F11" s="73" t="s">
        <v>28</v>
      </c>
      <c r="G11" s="74" t="s">
        <v>6</v>
      </c>
      <c r="H11" s="14"/>
    </row>
    <row r="12" spans="2:22" ht="15" thickBot="1" x14ac:dyDescent="0.45">
      <c r="B12" s="15"/>
      <c r="C12" s="16"/>
      <c r="D12" s="16"/>
      <c r="E12" s="16"/>
      <c r="F12" s="16"/>
      <c r="G12" s="16"/>
      <c r="H12" s="17"/>
    </row>
  </sheetData>
  <sheetProtection algorithmName="SHA-512" hashValue="H2i4O9bTxctrU+w7cqnYCN8pzHoc9AkopMETt/V5kJGftJAkgsUWH+79G4iTbhNC3ait7Ah/CSeAhJwPyHUhYQ==" saltValue="mZYXZdBqhXNlQqDnz9Z1NA=="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1:T45"/>
  <sheetViews>
    <sheetView showGridLines="0" zoomScale="70" zoomScaleNormal="70" workbookViewId="0">
      <selection activeCell="G22" sqref="G22"/>
    </sheetView>
  </sheetViews>
  <sheetFormatPr baseColWidth="10" defaultColWidth="11.3828125" defaultRowHeight="14.6" x14ac:dyDescent="0.4"/>
  <cols>
    <col min="2" max="2" width="42.69140625" customWidth="1"/>
    <col min="3" max="3" width="14.53515625" bestFit="1" customWidth="1"/>
    <col min="5" max="5" width="33" bestFit="1" customWidth="1"/>
    <col min="6" max="6" width="14.53515625" bestFit="1" customWidth="1"/>
    <col min="19" max="20" width="0" hidden="1" customWidth="1"/>
  </cols>
  <sheetData>
    <row r="1" spans="2:20" ht="17.25" customHeight="1" x14ac:dyDescent="0.4">
      <c r="B1" s="2"/>
      <c r="C1" s="3"/>
      <c r="D1" s="3"/>
      <c r="E1" s="3"/>
      <c r="F1" s="3"/>
      <c r="G1" s="4"/>
    </row>
    <row r="2" spans="2:20" ht="18.45" x14ac:dyDescent="0.5">
      <c r="B2" s="157" t="s">
        <v>123</v>
      </c>
      <c r="C2" s="158"/>
      <c r="D2" s="158"/>
      <c r="E2" s="158"/>
      <c r="F2" s="158"/>
      <c r="G2" s="159"/>
      <c r="H2" s="36"/>
      <c r="I2" s="36"/>
      <c r="J2" s="36"/>
      <c r="K2" s="36"/>
      <c r="L2" s="36"/>
    </row>
    <row r="3" spans="2:20" ht="18.45" x14ac:dyDescent="0.5">
      <c r="B3" s="157" t="s">
        <v>1</v>
      </c>
      <c r="C3" s="158"/>
      <c r="D3" s="158"/>
      <c r="E3" s="158"/>
      <c r="F3" s="158"/>
      <c r="G3" s="159"/>
      <c r="H3" s="36"/>
      <c r="I3" s="36"/>
      <c r="J3" s="36"/>
      <c r="K3" s="36"/>
      <c r="L3" s="36"/>
    </row>
    <row r="4" spans="2:20" ht="23.6" thickBot="1" x14ac:dyDescent="0.65">
      <c r="B4" s="85"/>
      <c r="C4" s="88"/>
      <c r="D4" s="88" t="s">
        <v>124</v>
      </c>
      <c r="E4" s="33"/>
      <c r="F4" s="33"/>
      <c r="G4" s="86"/>
      <c r="H4" s="33"/>
      <c r="I4" s="33"/>
      <c r="J4" s="33"/>
      <c r="K4" s="33"/>
      <c r="L4" s="33"/>
    </row>
    <row r="5" spans="2:20" ht="15" thickBot="1" x14ac:dyDescent="0.45">
      <c r="B5" s="5" t="s">
        <v>125</v>
      </c>
      <c r="C5" s="151" t="s">
        <v>126</v>
      </c>
      <c r="D5" s="152"/>
      <c r="E5" s="152"/>
      <c r="F5" s="152"/>
      <c r="G5" s="153"/>
    </row>
    <row r="6" spans="2:20" ht="15" thickBot="1" x14ac:dyDescent="0.45">
      <c r="B6" s="5" t="s">
        <v>127</v>
      </c>
      <c r="C6" s="154" t="s">
        <v>128</v>
      </c>
      <c r="D6" s="155"/>
      <c r="E6" s="155"/>
      <c r="F6" s="155"/>
      <c r="G6" s="156"/>
    </row>
    <row r="7" spans="2:20" x14ac:dyDescent="0.4">
      <c r="B7" s="5"/>
      <c r="G7" s="6"/>
      <c r="T7" s="1" t="s">
        <v>4</v>
      </c>
    </row>
    <row r="8" spans="2:20" x14ac:dyDescent="0.4">
      <c r="B8" s="5" t="s">
        <v>129</v>
      </c>
      <c r="C8" s="89" t="str">
        <f>+IF(SUM(USUARIOS!I12:J17)=0,"Falta diligenciar","")</f>
        <v/>
      </c>
      <c r="E8" t="s">
        <v>130</v>
      </c>
      <c r="F8" s="89" t="str">
        <f>+IF(PREJUDICIALES!$D$10="","Falta  actualizar","")</f>
        <v/>
      </c>
      <c r="G8" s="6"/>
      <c r="T8" s="1" t="s">
        <v>6</v>
      </c>
    </row>
    <row r="9" spans="2:20" x14ac:dyDescent="0.4">
      <c r="B9" s="90" t="s">
        <v>131</v>
      </c>
      <c r="C9" s="68">
        <f>+SUM(USUARIOS!I12:I17)/(6-SUM(USUARIOS!H12:H17))</f>
        <v>1</v>
      </c>
      <c r="E9" s="35" t="s">
        <v>132</v>
      </c>
      <c r="F9" s="67">
        <f>+PREJUDICIALES!$D$11</f>
        <v>13</v>
      </c>
      <c r="G9" s="6"/>
      <c r="T9" s="1" t="s">
        <v>8</v>
      </c>
    </row>
    <row r="10" spans="2:20" x14ac:dyDescent="0.4">
      <c r="B10" s="90" t="s">
        <v>133</v>
      </c>
      <c r="C10" s="67">
        <f>+ABOGADOS!$D$12+SUM(USUARIOS!I12:I17)</f>
        <v>27</v>
      </c>
      <c r="E10" s="35" t="s">
        <v>134</v>
      </c>
      <c r="F10" s="68">
        <f>IFERROR(PREJUDICIALES!$D$11/PREJUDICIALES!$D$10,"")</f>
        <v>1</v>
      </c>
      <c r="G10" s="6"/>
    </row>
    <row r="11" spans="2:20" x14ac:dyDescent="0.4">
      <c r="B11" s="90" t="s">
        <v>135</v>
      </c>
      <c r="C11" s="67" t="s">
        <v>136</v>
      </c>
      <c r="E11" s="35" t="s">
        <v>137</v>
      </c>
      <c r="F11" s="68" t="str">
        <f>IFERROR(PREJUDICIALES!$G$13/PREJUDICIALES!$V$3,"")</f>
        <v/>
      </c>
      <c r="G11" s="6"/>
    </row>
    <row r="12" spans="2:20" x14ac:dyDescent="0.4">
      <c r="B12" s="90" t="s">
        <v>138</v>
      </c>
      <c r="C12" s="68">
        <f>IFERROR((ABOGADOS!$H$17+ABOGADOS!$H$18+ABOGADOS!$H$19*0.5)/ABOGADOS!D12,"")</f>
        <v>0.95454545454545459</v>
      </c>
      <c r="G12" s="6"/>
    </row>
    <row r="13" spans="2:20" x14ac:dyDescent="0.4">
      <c r="B13" s="5"/>
      <c r="E13" t="s">
        <v>106</v>
      </c>
      <c r="F13" s="89" t="str">
        <f>+IF(ARBITRAMENTOS!T18=0,"Falta  actualizar","")</f>
        <v/>
      </c>
      <c r="G13" s="6"/>
    </row>
    <row r="14" spans="2:20" x14ac:dyDescent="0.4">
      <c r="B14" s="5"/>
      <c r="E14" s="35" t="s">
        <v>139</v>
      </c>
      <c r="F14" s="67">
        <f>+ARBITRAMENTOS!D10</f>
        <v>0</v>
      </c>
      <c r="G14" s="6"/>
    </row>
    <row r="15" spans="2:20" x14ac:dyDescent="0.4">
      <c r="B15" s="5"/>
      <c r="E15" s="35" t="s">
        <v>134</v>
      </c>
      <c r="F15" s="68" t="str">
        <f>IFERROR(ARBITRAMENTOS!D10/ARBITRAMENTOS!D9,"")</f>
        <v/>
      </c>
      <c r="G15" s="6"/>
    </row>
    <row r="16" spans="2:20" x14ac:dyDescent="0.4">
      <c r="B16" s="5"/>
      <c r="G16" s="6"/>
    </row>
    <row r="17" spans="2:7" x14ac:dyDescent="0.4">
      <c r="B17" s="5"/>
      <c r="E17" t="s">
        <v>140</v>
      </c>
      <c r="F17" s="89" t="str">
        <f>+IF(PAGOS!D9="","Falta  actualizar","")</f>
        <v/>
      </c>
      <c r="G17" s="6"/>
    </row>
    <row r="18" spans="2:7" x14ac:dyDescent="0.4">
      <c r="B18" s="5" t="s">
        <v>141</v>
      </c>
      <c r="C18" s="89" t="str">
        <f>+IF(JUDICIALES!$D$11="","Falta  actualizar","")</f>
        <v/>
      </c>
      <c r="E18" s="35" t="s">
        <v>142</v>
      </c>
      <c r="F18" s="67" t="str">
        <f>+IF(PAGOS!D10="No","No","Si")</f>
        <v>No</v>
      </c>
      <c r="G18" s="6"/>
    </row>
    <row r="19" spans="2:7" x14ac:dyDescent="0.4">
      <c r="B19" s="90" t="s">
        <v>143</v>
      </c>
      <c r="C19" s="67">
        <f>+JUDICIALES!$D$12</f>
        <v>672</v>
      </c>
      <c r="E19" s="35" t="s">
        <v>144</v>
      </c>
      <c r="F19" s="67" t="str">
        <f>+IF(PAGOS!D9="No","No aplica","Si")</f>
        <v>No aplica</v>
      </c>
      <c r="G19" s="6"/>
    </row>
    <row r="20" spans="2:7" x14ac:dyDescent="0.4">
      <c r="B20" s="90" t="s">
        <v>134</v>
      </c>
      <c r="C20" s="68">
        <f>IFERROR(JUDICIALES!$D$12/JUDICIALES!$D$11,"")</f>
        <v>1</v>
      </c>
      <c r="F20" s="91"/>
      <c r="G20" s="6"/>
    </row>
    <row r="21" spans="2:7" x14ac:dyDescent="0.4">
      <c r="B21" s="90" t="s">
        <v>145</v>
      </c>
      <c r="C21" s="68">
        <f>IFERROR(JUDICIALES!$G$11/JUDICIALES!$G$10,"")</f>
        <v>0.76666666666666672</v>
      </c>
      <c r="E21" t="s">
        <v>146</v>
      </c>
      <c r="F21" s="89" t="str">
        <f>+IF('COMITES DE CONCILIACION'!D9="","Falta  actualizar","")</f>
        <v/>
      </c>
      <c r="G21" s="6"/>
    </row>
    <row r="22" spans="2:7" x14ac:dyDescent="0.4">
      <c r="B22" s="90" t="s">
        <v>147</v>
      </c>
      <c r="C22" s="67">
        <f>IFERROR(C19/ABOGADOS!$D$12,"")</f>
        <v>30.545454545454547</v>
      </c>
      <c r="E22" s="35" t="s">
        <v>148</v>
      </c>
      <c r="F22" s="67" t="str">
        <f>+IF('COMITES DE CONCILIACION'!D9="No","No","Si")</f>
        <v>Si</v>
      </c>
      <c r="G22" s="6"/>
    </row>
    <row r="23" spans="2:7" x14ac:dyDescent="0.4">
      <c r="B23" s="90" t="s">
        <v>149</v>
      </c>
      <c r="C23" s="68">
        <f>IFERROR(1-(JUDICIALES!$H$22+JUDICIALES!$H$23+JUDICIALES!$H$24)/(JUDICIALES!$G$22+JUDICIALES!$G$23+JUDICIALES!$G$24),"")</f>
        <v>0</v>
      </c>
      <c r="E23" s="35" t="s">
        <v>150</v>
      </c>
      <c r="F23" s="67" t="str">
        <f>+IF('COMITES DE CONCILIACION'!D10="No","No","Si")</f>
        <v>Si</v>
      </c>
      <c r="G23" s="6"/>
    </row>
    <row r="24" spans="2:7" ht="15" thickBot="1" x14ac:dyDescent="0.45">
      <c r="B24" s="5"/>
      <c r="G24" s="6"/>
    </row>
    <row r="25" spans="2:7" ht="15" thickBot="1" x14ac:dyDescent="0.45">
      <c r="B25" s="92" t="s">
        <v>151</v>
      </c>
      <c r="C25" s="93"/>
      <c r="D25" s="93"/>
      <c r="E25" s="93"/>
      <c r="F25" s="93"/>
      <c r="G25" s="94"/>
    </row>
    <row r="26" spans="2:7" x14ac:dyDescent="0.4">
      <c r="B26" s="160" t="s">
        <v>152</v>
      </c>
      <c r="C26" s="161"/>
      <c r="D26" s="161"/>
      <c r="E26" s="161"/>
      <c r="F26" s="161"/>
      <c r="G26" s="162"/>
    </row>
    <row r="27" spans="2:7" x14ac:dyDescent="0.4">
      <c r="B27" s="163"/>
      <c r="C27" s="164"/>
      <c r="D27" s="164"/>
      <c r="E27" s="164"/>
      <c r="F27" s="164"/>
      <c r="G27" s="165"/>
    </row>
    <row r="28" spans="2:7" x14ac:dyDescent="0.4">
      <c r="B28" s="163"/>
      <c r="C28" s="164"/>
      <c r="D28" s="164"/>
      <c r="E28" s="164"/>
      <c r="F28" s="164"/>
      <c r="G28" s="165"/>
    </row>
    <row r="29" spans="2:7" ht="15" thickBot="1" x14ac:dyDescent="0.45">
      <c r="B29" s="154"/>
      <c r="C29" s="155"/>
      <c r="D29" s="155"/>
      <c r="E29" s="155"/>
      <c r="F29" s="155"/>
      <c r="G29" s="156"/>
    </row>
    <row r="30" spans="2:7" ht="15" thickBot="1" x14ac:dyDescent="0.45">
      <c r="B30" s="15" t="s">
        <v>153</v>
      </c>
      <c r="C30" s="95" t="s">
        <v>6</v>
      </c>
      <c r="G30" s="6"/>
    </row>
    <row r="31" spans="2:7" ht="15" thickBot="1" x14ac:dyDescent="0.45">
      <c r="B31" s="5"/>
      <c r="G31" s="6"/>
    </row>
    <row r="32" spans="2:7" ht="15.75" customHeight="1" thickBot="1" x14ac:dyDescent="0.45">
      <c r="B32" s="166" t="s">
        <v>154</v>
      </c>
      <c r="C32" s="167"/>
      <c r="D32" s="167"/>
      <c r="E32" s="167"/>
      <c r="F32" s="167"/>
      <c r="G32" s="168"/>
    </row>
    <row r="33" spans="2:7" ht="15" customHeight="1" x14ac:dyDescent="0.4">
      <c r="B33" s="169" t="s">
        <v>155</v>
      </c>
      <c r="C33" s="170"/>
      <c r="D33" s="170"/>
      <c r="E33" s="170"/>
      <c r="F33" s="170"/>
      <c r="G33" s="171"/>
    </row>
    <row r="34" spans="2:7" x14ac:dyDescent="0.4">
      <c r="B34" s="172"/>
      <c r="C34" s="173"/>
      <c r="D34" s="173"/>
      <c r="E34" s="173"/>
      <c r="F34" s="173"/>
      <c r="G34" s="174"/>
    </row>
    <row r="35" spans="2:7" x14ac:dyDescent="0.4">
      <c r="B35" s="172"/>
      <c r="C35" s="173"/>
      <c r="D35" s="173"/>
      <c r="E35" s="173"/>
      <c r="F35" s="173"/>
      <c r="G35" s="174"/>
    </row>
    <row r="36" spans="2:7" x14ac:dyDescent="0.4">
      <c r="B36" s="172"/>
      <c r="C36" s="173"/>
      <c r="D36" s="173"/>
      <c r="E36" s="173"/>
      <c r="F36" s="173"/>
      <c r="G36" s="174"/>
    </row>
    <row r="37" spans="2:7" x14ac:dyDescent="0.4">
      <c r="B37" s="172"/>
      <c r="C37" s="173"/>
      <c r="D37" s="173"/>
      <c r="E37" s="173"/>
      <c r="F37" s="173"/>
      <c r="G37" s="174"/>
    </row>
    <row r="38" spans="2:7" x14ac:dyDescent="0.4">
      <c r="B38" s="172"/>
      <c r="C38" s="173"/>
      <c r="D38" s="173"/>
      <c r="E38" s="173"/>
      <c r="F38" s="173"/>
      <c r="G38" s="174"/>
    </row>
    <row r="39" spans="2:7" x14ac:dyDescent="0.4">
      <c r="B39" s="172"/>
      <c r="C39" s="173"/>
      <c r="D39" s="173"/>
      <c r="E39" s="173"/>
      <c r="F39" s="173"/>
      <c r="G39" s="174"/>
    </row>
    <row r="40" spans="2:7" ht="15" thickBot="1" x14ac:dyDescent="0.45">
      <c r="B40" s="175"/>
      <c r="C40" s="176"/>
      <c r="D40" s="176"/>
      <c r="E40" s="176"/>
      <c r="F40" s="176"/>
      <c r="G40" s="177"/>
    </row>
    <row r="41" spans="2:7" x14ac:dyDescent="0.4">
      <c r="B41" s="5"/>
      <c r="G41" s="6"/>
    </row>
    <row r="42" spans="2:7" x14ac:dyDescent="0.4">
      <c r="B42" s="5"/>
      <c r="G42" s="6"/>
    </row>
    <row r="43" spans="2:7" x14ac:dyDescent="0.4">
      <c r="B43" s="5"/>
      <c r="G43" s="6"/>
    </row>
    <row r="44" spans="2:7" ht="15" thickBot="1" x14ac:dyDescent="0.45">
      <c r="B44" s="5"/>
      <c r="G44" s="6"/>
    </row>
    <row r="45" spans="2:7" ht="15" thickBot="1" x14ac:dyDescent="0.45">
      <c r="B45" s="148" t="s">
        <v>156</v>
      </c>
      <c r="C45" s="149"/>
      <c r="D45" s="149"/>
      <c r="E45" s="149"/>
      <c r="F45" s="149"/>
      <c r="G45" s="150"/>
    </row>
  </sheetData>
  <sheetProtection algorithmName="SHA-512" hashValue="kPOpbBwix5k1/x+ghU95Y4W8zG5zihZFJ1/m6ueh649rw50lnMTF8flsNGyV3qr0mbpFQK24GP7xgkW1RFTQGA==" saltValue="mcJyo8QcVexL+6NKy5nkMg==" spinCount="100000" sheet="1" objects="1" scenarios="1"/>
  <mergeCells count="8">
    <mergeCell ref="B45:G45"/>
    <mergeCell ref="C5:G5"/>
    <mergeCell ref="C6:G6"/>
    <mergeCell ref="B2:G2"/>
    <mergeCell ref="B3:G3"/>
    <mergeCell ref="B26:G29"/>
    <mergeCell ref="B32:G32"/>
    <mergeCell ref="B33:G40"/>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1336" yWindow="68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336" yWindow="68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Entidades!$A$2:$A$425</xm:f>
          </x14:formula1>
          <xm:sqref>C5:G5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a30e86edb2903e5e880e9ff63ccf4be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2ad6d0d21c44b6f3d36f7c18e0f1d54b"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_Flow_SignoffStatus"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c676eebf-21b4-4579-a2f9-505a27becaf3}"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_Flow_SignoffStatus xmlns="ea91d785-2c90-43d2-acd6-4207220cd395" xsi:nil="true"/>
    <TaxCatchAll xmlns="313dc85d-5bab-4eeb-86ad-9e619537987a" xsi:nil="true"/>
  </documentManagement>
</p:properties>
</file>

<file path=customXml/itemProps1.xml><?xml version="1.0" encoding="utf-8"?>
<ds:datastoreItem xmlns:ds="http://schemas.openxmlformats.org/officeDocument/2006/customXml" ds:itemID="{4107E1A2-91DF-4CCA-A885-F29AF5CC6A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A83171-07E7-40A5-BEA3-E8B6E512B901}">
  <ds:schemaRefs>
    <ds:schemaRef ds:uri="http://schemas.microsoft.com/sharepoint/v3/contenttype/forms"/>
  </ds:schemaRefs>
</ds:datastoreItem>
</file>

<file path=customXml/itemProps3.xml><?xml version="1.0" encoding="utf-8"?>
<ds:datastoreItem xmlns:ds="http://schemas.openxmlformats.org/officeDocument/2006/customXml" ds:itemID="{4FCC96B5-2058-484D-B1D8-B5C2F005C63A}">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Luz Dary Amaya Pena</cp:lastModifiedBy>
  <cp:revision/>
  <dcterms:created xsi:type="dcterms:W3CDTF">2020-06-25T21:16:25Z</dcterms:created>
  <dcterms:modified xsi:type="dcterms:W3CDTF">2024-08-13T15:16:11Z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