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autoCompressPictures="0" defaultThemeVersion="166925"/>
  <mc:AlternateContent xmlns:mc="http://schemas.openxmlformats.org/markup-compatibility/2006">
    <mc:Choice Requires="x15">
      <x15ac:absPath xmlns:x15ac="http://schemas.microsoft.com/office/spreadsheetml/2010/11/ac" url="E:\JBL Work\ANLA\PEI\Seguimiento\2022\"/>
    </mc:Choice>
  </mc:AlternateContent>
  <xr:revisionPtr revIDLastSave="0" documentId="13_ncr:1_{B413AEA0-0B7D-45BB-A6A9-DFD075BD5308}" xr6:coauthVersionLast="47" xr6:coauthVersionMax="47" xr10:uidLastSave="{00000000-0000-0000-0000-000000000000}"/>
  <bookViews>
    <workbookView xWindow="-120" yWindow="-120" windowWidth="38640" windowHeight="21120" tabRatio="897" xr2:uid="{00000000-000D-0000-FFFF-FFFF00000000}"/>
  </bookViews>
  <sheets>
    <sheet name="Consolidado" sheetId="13" r:id="rId1"/>
    <sheet name="Metas" sheetId="27" r:id="rId2"/>
    <sheet name="OTI" sheetId="16" r:id="rId3"/>
    <sheet name="OAP" sheetId="2" r:id="rId4"/>
    <sheet name="SMPCA" sheetId="15" r:id="rId5"/>
    <sheet name="OAJ" sheetId="6" r:id="rId6"/>
    <sheet name="Sub.Evaluación LA" sheetId="23" r:id="rId7"/>
    <sheet name="Sub.Seguimiento LA" sheetId="24" r:id="rId8"/>
    <sheet name="SIPTA" sheetId="3" r:id="rId9"/>
    <sheet name="SAF" sheetId="18" r:id="rId10"/>
    <sheet name="Control Interno" sheetId="20" r:id="rId11"/>
    <sheet name="Comunicaciones" sheetId="17" r:id="rId12"/>
    <sheet name="OCDI"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3" l="1"/>
  <c r="B14" i="13"/>
  <c r="B13" i="13"/>
  <c r="Y9" i="20"/>
  <c r="Y10" i="3"/>
  <c r="Y7" i="20"/>
  <c r="AC8" i="20"/>
  <c r="H5" i="13" s="1"/>
  <c r="K5" i="13" s="1"/>
  <c r="AC7" i="20"/>
  <c r="AC11" i="16"/>
  <c r="AC7" i="24"/>
  <c r="H4" i="13"/>
  <c r="K4" i="13" s="1"/>
  <c r="H3" i="13"/>
  <c r="K3" i="13" s="1"/>
  <c r="H2" i="13"/>
  <c r="K2" i="13" s="1"/>
  <c r="Y9" i="3"/>
  <c r="Y8" i="3"/>
  <c r="L10" i="13" l="1"/>
  <c r="H12" i="13" s="1"/>
  <c r="H9" i="13" l="1"/>
  <c r="H11" i="13"/>
  <c r="H10" i="13"/>
  <c r="AC7" i="17"/>
  <c r="AC8" i="17"/>
  <c r="Y10" i="24"/>
  <c r="Y8" i="23"/>
  <c r="Y7" i="23"/>
  <c r="AC7" i="15"/>
  <c r="Y8" i="15"/>
  <c r="Y7" i="15"/>
  <c r="AC12" i="2" l="1"/>
  <c r="C3" i="13" s="1"/>
  <c r="Y12" i="2"/>
  <c r="B3" i="13" s="1"/>
  <c r="Y11" i="2"/>
  <c r="AC10" i="16"/>
  <c r="AC9" i="16"/>
  <c r="Y10" i="16"/>
  <c r="Y9" i="16"/>
  <c r="Y8" i="16"/>
  <c r="Y7" i="16"/>
  <c r="C5" i="13"/>
  <c r="AC10" i="20"/>
  <c r="C7" i="13" s="1"/>
  <c r="AC9" i="17"/>
  <c r="C6" i="13" s="1"/>
  <c r="Y8" i="28"/>
  <c r="AC8" i="18"/>
  <c r="C9" i="13" s="1"/>
  <c r="Y9" i="23"/>
  <c r="B10" i="13" s="1"/>
  <c r="Y10" i="20"/>
  <c r="B7" i="13" s="1"/>
  <c r="Y9" i="6"/>
  <c r="H13" i="13"/>
  <c r="AC10" i="24"/>
  <c r="C11" i="13" s="1"/>
  <c r="B11" i="13"/>
  <c r="Y9" i="17"/>
  <c r="B6" i="13" s="1"/>
  <c r="B12" i="13"/>
  <c r="AC9" i="15"/>
  <c r="Y9" i="15"/>
  <c r="B9" i="13" s="1"/>
  <c r="C8" i="13" l="1"/>
  <c r="Y11" i="16"/>
  <c r="B5" i="13" s="1"/>
</calcChain>
</file>

<file path=xl/sharedStrings.xml><?xml version="1.0" encoding="utf-8"?>
<sst xmlns="http://schemas.openxmlformats.org/spreadsheetml/2006/main" count="956" uniqueCount="288">
  <si>
    <t>Versión:</t>
  </si>
  <si>
    <t>ARTICULACIÓN</t>
  </si>
  <si>
    <t>INDICADOR DE PRODUCTO</t>
  </si>
  <si>
    <t>INDICADOR DE GESTIÓN</t>
  </si>
  <si>
    <t>RESPONSABLE</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</si>
  <si>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</si>
  <si>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</si>
  <si>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</si>
  <si>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</si>
  <si>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</si>
  <si>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</si>
  <si>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</si>
  <si>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</si>
  <si>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</si>
  <si>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</si>
  <si>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Línea Estratégica</t>
  </si>
  <si>
    <t>Dimensión</t>
  </si>
  <si>
    <t>Política MIPG</t>
  </si>
  <si>
    <t>Proceso</t>
  </si>
  <si>
    <t>FÓRMULA INDICADOR DE PRODUCTO</t>
  </si>
  <si>
    <t>UNIDAD DE MEDIDA</t>
  </si>
  <si>
    <t>LÍNEA BASE</t>
  </si>
  <si>
    <t>META DE PRODUCTO</t>
  </si>
  <si>
    <t>FÓRMULA INDICADOR DE GESTIÓN</t>
  </si>
  <si>
    <t>META DE GESTIÓN</t>
  </si>
  <si>
    <t>Responsable</t>
  </si>
  <si>
    <t xml:space="preserve">Meta </t>
  </si>
  <si>
    <t>Porcentaje de avance</t>
  </si>
  <si>
    <t>Avance cualitativo</t>
  </si>
  <si>
    <t>Pacto por Colombia Pacto por la equidad</t>
  </si>
  <si>
    <t>IV. Pacto por la sostenibilidad: producir conservando y conservar produciendo</t>
  </si>
  <si>
    <t>Gestión con valores para resultados</t>
  </si>
  <si>
    <t>Seguimiento y evaluación del desempeño institucional</t>
  </si>
  <si>
    <t>Misional</t>
  </si>
  <si>
    <t>Evaluación</t>
  </si>
  <si>
    <t>Número</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</si>
  <si>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</si>
  <si>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</si>
  <si>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</si>
  <si>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</si>
  <si>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Gestionar el conocimiento y la innovación en los procesos de evaluación y seguimiento de las licencias, permisos y trámites ambientales con transparencia</t>
  </si>
  <si>
    <t>Fortalecimiento organizacional y simplificación de procesos</t>
  </si>
  <si>
    <t>Contribuir a la implementación de un modelo de gestión pública efectivo, orientado a resultados y a la satisfacción de sus grupos de interés</t>
  </si>
  <si>
    <t>Direccionamiento Estratégico y Planeación</t>
  </si>
  <si>
    <t>Estratégico</t>
  </si>
  <si>
    <t>Oficina Asesora de Planeación</t>
  </si>
  <si>
    <t>Jefe Oficina Asesora de Planeación</t>
  </si>
  <si>
    <t>PROMEDIO INDICADORES PRODUCTO</t>
  </si>
  <si>
    <t>PROMEDIO INDICADORES GESTIÓN</t>
  </si>
  <si>
    <t>Subdirección de Instrumentos, Permisos y Trámites Ambientales</t>
  </si>
  <si>
    <t>Transparencia, acceso a la información pública y lucha contra la corrupción</t>
  </si>
  <si>
    <t>Incrementar la credibilidad en la entidad por parte de sus grupos de interés</t>
  </si>
  <si>
    <t>Comunicaciones</t>
  </si>
  <si>
    <t>Posicionamiento de la ANLA a nivel externo</t>
  </si>
  <si>
    <t>Control Interno</t>
  </si>
  <si>
    <t>N/A</t>
  </si>
  <si>
    <t>Número de acciones efectivas (PM interno + PM CGR) / Total de acciones evaluadas (PM interno + PM CGR)</t>
  </si>
  <si>
    <t>Oficina Asesora Jurídica</t>
  </si>
  <si>
    <t>Apoyo</t>
  </si>
  <si>
    <t>Oficina de Tecnologías de la Información</t>
  </si>
  <si>
    <t>Servicio al ciudadano</t>
  </si>
  <si>
    <t>(Avance de las actividades* peso porcentual) / total de actividades</t>
  </si>
  <si>
    <t>Objetivo estratégico</t>
  </si>
  <si>
    <t>PERIODICIDAD DE MEDICIÓN</t>
  </si>
  <si>
    <t xml:space="preserve">REPORTE AVANCE </t>
  </si>
  <si>
    <t>Avance</t>
  </si>
  <si>
    <t xml:space="preserve">Avance </t>
  </si>
  <si>
    <t>Aumentar la objetividad, calidad y oportunidad de los procesos de evaluación y seguimiento de la entidad</t>
  </si>
  <si>
    <t xml:space="preserve">Optimizar el recurso físico, humano, financiero, tecnológico y de los procesos de la entidad, para materializar la gestión institucional </t>
  </si>
  <si>
    <t>Aumentar la certidumbre en la toma de decisiones a través de la generación, difusión y uso del conocimiento y la innovación</t>
  </si>
  <si>
    <t>Promover la mejora continua a través del seguimiento y la evaluación del desempeño institucional</t>
  </si>
  <si>
    <t>Porcentaje de transformación de conocimiento</t>
  </si>
  <si>
    <t>Gestión del conocimiento y la innovación</t>
  </si>
  <si>
    <t>Fomentar la participación de nuestros grupos de interés en la toma de decisiones de la entidad</t>
  </si>
  <si>
    <t>Trimestral</t>
  </si>
  <si>
    <t>Anual</t>
  </si>
  <si>
    <t>Subdirección de Mecanismos de Participación Ciudadana</t>
  </si>
  <si>
    <t>Contribuir al desarrollo sostenible ambiental a partir de un efectivo proceso de evaluación y seguimiento</t>
  </si>
  <si>
    <t>Subdirección de Evaluación de Licencias Ambientales</t>
  </si>
  <si>
    <t>Subdirector(a)  de Evaluación de Licencias Ambientales</t>
  </si>
  <si>
    <t>Exigir la corrección y compensación del impacto de los proyectos viabilizados ambientalmente por la entidad</t>
  </si>
  <si>
    <t>Contribuir al desarrollo sostenible ambiental a partir de un efectivo proceso de evaluación y seguimientoContribuir al desarrollo sostenible ambiental a partir de un efectivo proceso de evaluación y seguimiento</t>
  </si>
  <si>
    <t>Subdirección de Seguimiento de Licencias Ambientales</t>
  </si>
  <si>
    <t>Subdirección Administrativa y Financiera</t>
  </si>
  <si>
    <t>Coordinador Grupo Finanzas y Presupuesto</t>
  </si>
  <si>
    <t>Jefe de Control Interno</t>
  </si>
  <si>
    <t>Calificación evaluación Sistema de Control Interno de la Entidad</t>
  </si>
  <si>
    <t>Evaluación del Sistema de Control Interno de la entidad</t>
  </si>
  <si>
    <t>Mensual</t>
  </si>
  <si>
    <t>Semestral</t>
  </si>
  <si>
    <t>Formulación centro de monitoreo de recursos naturales de la ANLA</t>
  </si>
  <si>
    <t>Número de proyectos, obras o actividades competencia de la Autoridad Nacional de Licencias Ambientales que a partir de 2020 incluyen obligaciones de cambio climático en los instrumentos de manejo y control ambiental</t>
  </si>
  <si>
    <t>Sumatoria del número de proyectos que a través de resolución incluyen obligaciones de adaptación y mitigación a cambio climático en los instrumentos de manejo y control ambiental</t>
  </si>
  <si>
    <t>Incorporar en la gestión de la entidad las necesidades y expectativas de los grupos de interés</t>
  </si>
  <si>
    <t>Evaluación de resultados</t>
  </si>
  <si>
    <t>Seguimiento y evaluación al desempeño institucional</t>
  </si>
  <si>
    <t>Racionalización de trámites</t>
  </si>
  <si>
    <t>Gestión con valores para el resultado</t>
  </si>
  <si>
    <t>Jefe Oficina Asesora Jurídica</t>
  </si>
  <si>
    <t>Gestión financiera y presupuestal</t>
  </si>
  <si>
    <t>Usuarios beneficiados por acciones de racionalización</t>
  </si>
  <si>
    <t>Sumatoria de número de usuarios beneficiados por cada trámite que cuente con acciones de racionalización ejecutadas.</t>
  </si>
  <si>
    <t>Coordinador (a) instrumentos y regionalización</t>
  </si>
  <si>
    <t xml:space="preserve">Porcentaje de avance </t>
  </si>
  <si>
    <t>Sumatoria fase formulación +  fase implementación</t>
  </si>
  <si>
    <t>Indicadores producto</t>
  </si>
  <si>
    <t>Indicadores de Gestión</t>
  </si>
  <si>
    <t>OAP</t>
  </si>
  <si>
    <t>OAJ</t>
  </si>
  <si>
    <t>OCI</t>
  </si>
  <si>
    <t>SAF</t>
  </si>
  <si>
    <t>SELA</t>
  </si>
  <si>
    <t>SSLA</t>
  </si>
  <si>
    <t>SIPTA</t>
  </si>
  <si>
    <t>PROMEDIO ENTIDAD</t>
  </si>
  <si>
    <t>PORCENTAJE DE AVANCE</t>
  </si>
  <si>
    <t>OTI</t>
  </si>
  <si>
    <t>Publicar para consulta el 100% de los planes e instrumentos elaborados por la entidad previo a su aprobación</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</si>
  <si>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</si>
  <si>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</si>
  <si>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</si>
  <si>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</si>
  <si>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</si>
  <si>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</si>
  <si>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</si>
  <si>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</si>
  <si>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</si>
  <si>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</si>
  <si>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</si>
  <si>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</si>
  <si>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</si>
  <si>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</si>
  <si>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</si>
  <si>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</si>
  <si>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</si>
  <si>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</si>
  <si>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METAS</t>
  </si>
  <si>
    <t>X</t>
  </si>
  <si>
    <t>2020*</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</si>
  <si>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</si>
  <si>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 xml:space="preserve">Líneas estratégicas </t>
  </si>
  <si>
    <t xml:space="preserve">AVANCE GENERAL </t>
  </si>
  <si>
    <t>Lider comunicaciones</t>
  </si>
  <si>
    <t>Avance indicadores de producto</t>
  </si>
  <si>
    <t>Avance en la implementación de la estrategia de sostenibilidad financiera de ANLA</t>
  </si>
  <si>
    <t>Avance indicadores de gestión</t>
  </si>
  <si>
    <t>Porcentaje de avance en la implementación de los planes de acción del MIPG</t>
  </si>
  <si>
    <t>Índice de lucha contra la corrupción</t>
  </si>
  <si>
    <t>Número de Licencias ambientales evaluadas</t>
  </si>
  <si>
    <t>Satisfacción en la atención del centro de orientación</t>
  </si>
  <si>
    <t>Subdirector (a) de Mecanismos de Participación Ciudadana Ambiental</t>
  </si>
  <si>
    <t>Porcentaje de reducción en el tiempo de respuesta a los recursos de reposición interpuestos a las decisiones de fondo</t>
  </si>
  <si>
    <t>Subdirector (a) de Seguimiento de Licencias Ambientales</t>
  </si>
  <si>
    <t>Cobertura de la entidad en proyectos activos objeto de seguimiento en licenciamiento ambiental</t>
  </si>
  <si>
    <t>Porcentaje de Implementación del Plan Estratégico de Tecnologías de la Información PETI</t>
  </si>
  <si>
    <t>Módulos del Sistema de Información Actualizados</t>
  </si>
  <si>
    <t>Índice de capacidad en la prestación de servicios de tecnología.</t>
  </si>
  <si>
    <t>Número de módulos del sistema de información actualizados</t>
  </si>
  <si>
    <t>ICPST=[A * 0.50 + B * 0.25 + C * 0.25 + (0.05 – (D * 0.05)} + (0.05 – (E * 0.05)]</t>
  </si>
  <si>
    <t>Número de actos administrativos que acogen el seguimiento realizado a los proyectos licenciados</t>
  </si>
  <si>
    <t>Número de proyectos en seguimiento con aplicación de la metodología del Indice de Desempeño Ambiental Fase I</t>
  </si>
  <si>
    <t>(Número de proyectos activos con seguimiento realizado en la vigencia/ Número total de proyectos activos objeto de seguimiento)*100</t>
  </si>
  <si>
    <t>Jefe Oficina Tecnologías de la Información</t>
  </si>
  <si>
    <t xml:space="preserve">Participación ciudadana </t>
  </si>
  <si>
    <t>Atención al ciudadano</t>
  </si>
  <si>
    <t>N.A</t>
  </si>
  <si>
    <t>SMPCA</t>
  </si>
  <si>
    <t>No. De recursos de reposición resueltos en el término de acuerdo a la meta establecida para cada vigencia/ total de recursos resueltos en la vigencia.</t>
  </si>
  <si>
    <t>avance esperado anual</t>
  </si>
  <si>
    <t>verde</t>
  </si>
  <si>
    <t>amarillo</t>
  </si>
  <si>
    <t>rojo</t>
  </si>
  <si>
    <t>Semáforo avance general</t>
  </si>
  <si>
    <t>Porcentaje de efectividad de las acciones de mejoramiento definidas por la entidad</t>
  </si>
  <si>
    <t>2021*</t>
  </si>
  <si>
    <t>Porcentaje de avance general*</t>
  </si>
  <si>
    <t>Tableros de control unificados y publicados</t>
  </si>
  <si>
    <t>Porcentaje de efectividad en el seguimiento y control del Plan de Acción Institucional</t>
  </si>
  <si>
    <t>Porcentaje de implementación de los dominios de la norma ISO 27001</t>
  </si>
  <si>
    <t>Porcentaje de acciones de participación ciudadana, lineamientos técnicos socioeconómicos y fortalecimiento de capacidades en grupos de interés realizados</t>
  </si>
  <si>
    <t>Incremento de la Participación en las acciones de pedagogía y de formación para la participación ciudadana, desarrolladas con enfoque diferencial</t>
  </si>
  <si>
    <t>Evaluación de los planes de compensación del medio biótico presentados por los Titulares de los Instrumentos de Manejo y Control Ambiental</t>
  </si>
  <si>
    <t>Instrumentos</t>
  </si>
  <si>
    <t>Regionalización y centro de monitoreo</t>
  </si>
  <si>
    <t>2022*</t>
  </si>
  <si>
    <t>Sistemas de información implementados</t>
  </si>
  <si>
    <t>Número de Sistemas de Información implementados</t>
  </si>
  <si>
    <t xml:space="preserve">Avance de Implementación de los Planes de seguridad y privacidad de la información, Tratamiento de Riesgos de Seguridad de la Información e Implementación de Tecnologías Emergentes </t>
  </si>
  <si>
    <t>Porcentaje de Avance = Promedio ( Σ (porcentaje de avance acción en los planes * peso porcentual de la acción))</t>
  </si>
  <si>
    <t>Porcentaje de activos de información críticos con riesgos de seguridad de la información identificados</t>
  </si>
  <si>
    <t>Número de activos de información críticos con riesgos de seguridad de la información identificados / Número total de activos de información críticos.</t>
  </si>
  <si>
    <t>Porcentaje de Avance = Σ (porcentaje de avance acción en el Plan Estratégico de Tecnologías de la Información PETI * peso porcentual de la acción)</t>
  </si>
  <si>
    <t>Porcentaje de Avance = Σ (porcentaje de avance en la implementación en el dominio * peso porcentual de la implementación del dominio)</t>
  </si>
  <si>
    <t xml:space="preserve">Fecha: </t>
  </si>
  <si>
    <t xml:space="preserve">Código:         </t>
  </si>
  <si>
    <t>DP-FO-09</t>
  </si>
  <si>
    <t>SISTEMA GESTIÓN DE LA CALIDAD</t>
  </si>
  <si>
    <t>Gobierno digital</t>
  </si>
  <si>
    <t>Seguridad digital</t>
  </si>
  <si>
    <t>Sistemas de información</t>
  </si>
  <si>
    <t>Infraestructura</t>
  </si>
  <si>
    <t>OTI Oficina</t>
  </si>
  <si>
    <t>SISTEMA DE GESTIÓN DE LA CALIDAD</t>
  </si>
  <si>
    <t>Auditorías realizadas</t>
  </si>
  <si>
    <t>Número de Documentos de planeación con seguimiento realizado</t>
  </si>
  <si>
    <t>Número auditorías realizadas</t>
  </si>
  <si>
    <t>A-Avance del Plan de Acción Institucional (0,75) B-Avance del plan de trabajo de las acciones de mejora resultado de la evaluación 2021 (0,15) C-Reducción de modificaciones y ajustes efectuados al PAI 2022(0,10)  
%=∑[A(0,75)+B(0.15)+C(0,10)]</t>
  </si>
  <si>
    <t>âˆ‘= Suma de todos los procesos programados desde 1 hasta n (i); \\nwi= peso porcentual para cada proceso; Xi= Valor del proceso</t>
  </si>
  <si>
    <t>Número de acciones del inventario de conocimiento tácito efectuadas / Total de acciones del inventario de conocimiento tácito)</t>
  </si>
  <si>
    <t>Número de seguimientos de análisis de información sectorial elaborados y socializados por la OAP</t>
  </si>
  <si>
    <t xml:space="preserve">Por Definir metodología de medición </t>
  </si>
  <si>
    <t>Porcentaje de avance en los tableros de control unificados y publicados</t>
  </si>
  <si>
    <t>Número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</si>
  <si>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Número de personas que manifestaron estar satisfechas con los servicios recibidos en el centro de orientación/total de personas que respondieron la encuesta de satisfacción</t>
  </si>
  <si>
    <t>Número de personas que participan en las acciones de pedagogía y de formación para la participación ciudadana, desarrolladas con enfoque diferencial, en la vigencia actual/ Número de personas que participan en las acciones de pedagogía y de formación para la participación ciudadana, desarrolladas con enfoque diferencial, en la  vigencia anterior</t>
  </si>
  <si>
    <t>Reducción de causas producto de la omisión en el ejercicio de las funciones de inspección, control y vigilancia</t>
  </si>
  <si>
    <t>Número de acciones ejecutadas de la PPDA / Número de acciones formuladas en la PPDA</t>
  </si>
  <si>
    <t>Grupo de actuaciones sancionatorias ambientales</t>
  </si>
  <si>
    <t>Grupo de defensa jurídica</t>
  </si>
  <si>
    <t>Número de actos administrativos que resuelven solicitudes de evaluación de licenciamiento ambiental</t>
  </si>
  <si>
    <t>Número de Proyectos licenciados con seguimiento realizado</t>
  </si>
  <si>
    <t>Número de planes de compensación revisados por el grupo de compensación e inversión de la SSLA / Número de planes presentados por los Titulares de los Instrumentos de Manejo y Control Ambiental</t>
  </si>
  <si>
    <t>Proyectos con Indice de Desempeño Ambiental Fase I en implementación</t>
  </si>
  <si>
    <t>Grupo Valoración y manejo de impactos Seguimiento</t>
  </si>
  <si>
    <t>Indice de Sostenibilidad Financiera</t>
  </si>
  <si>
    <t>Eficiencia financiera + (Propensión a ahorrar * Diferencia entre Ingresos del periodo anterior, excedentes del año del periodo t -2 y gastos del periodo anterior (ahorro o desahorro)</t>
  </si>
  <si>
    <t xml:space="preserve">Gestión presupuestal y eficiencia del gasto público </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</si>
  <si>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</si>
  <si>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</si>
  <si>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</si>
  <si>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</si>
  <si>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Notas Positivas sobre la ANLA</t>
  </si>
  <si>
    <t>Noticias con valoración positiva de la ANLA / Total de noticias publicadas sobre la ANLA</t>
  </si>
  <si>
    <t>Campañas priorizadas realizadas</t>
  </si>
  <si>
    <t>Oficina de Control Disciplinario Interno</t>
  </si>
  <si>
    <t>Jefe Oficina Control Disciplinario Interno</t>
  </si>
  <si>
    <t>Política implementada - Implementación de la política de prevención de faltas disciplinarias de la entidad</t>
  </si>
  <si>
    <t>(Número de actividades ejecutadas del plan de acción establecido / Total de actividades programadas del plan de acción ) *100</t>
  </si>
  <si>
    <t>Durante el periodo de junio, se logró un 66% de avance en la adecuación del software libre de gestión documental ORFEO, considerando las necesidades de la entidad, así como la integración con los demás sistemas de información que interoperan actualmente con el gestor documental vigente</t>
  </si>
  <si>
    <t xml:space="preserve">Durante el periodo de junio, no se actualizaron módulos de sistemas de información; a la fecha se cuenta con un total de cuatro (4) módulos de sistemas de información actualizados. &lt;/p&gt;	</t>
  </si>
  <si>
    <t>Durante el periodo de junio se reporta una capacidad en la prestación de servicios de tecnología de 93% de acuerdo a la atención de solicitudes de soporte tecnológico en oportunidad, el monitoreo de la plataforma tecnológica y la gestión de incidentes.</t>
  </si>
  <si>
    <t>Durante el periodo de junio se alcanzó un avance de 53,45% en el Plan Estratégico de Tecnologías de la Información, realizando seguimiento mensual a las actividades del PETI, asi como seguimiento semanal en reuniones esrtratégicas de la OTI, donde se ve el avance y alertas de cada una de las acciones planteadas. avanzando en cada uno de sus componentes estructurales y transversales </t>
  </si>
  <si>
    <t>El avance durante el trimestre es del 60% donde se realizaron sesiones individuales con cada una de las dependencias de la entidad (subdirecciones, oficinas y grupos) donde se presenta el nuevo grupo que gestiona la actualiación de los activos, se presenta el listado vigente de activos, y la definiicón e importancia de los activos de información y se realiza su actualización.</t>
  </si>
  <si>
    <t>Se mantiene el avance del periodo anterior (49,3%) en la implementación de los dominios de la norma ISO 27001 ya que se han aunado esfuerzos para avanzar en el proceso contractual de la consultoria en ISO 27001. En la matriz de seguimiento el avance ponderado se encuentra en la casilla D39 (20220206_MODELO OPERACIONAL 2022 ISO 27001).</t>
  </si>
  <si>
    <t>Durante el periodo de junio se alcanzó un avance promedio del 55.68% en los Planes de seguridad y privacidad de la información, Tratamiento de Riesgos de Seguridad de la Información y Transformación Digital, se avanzó satisfactoriamente en las acciones del plan de transformación digital; además se mantuvo el avance en los planes de seguridad de la información, lo cual ubica al  indicador en un estado alto</t>
  </si>
  <si>
    <t>Del 13 al 15 de junio se realizó la auditoría de calidad al Sistema Integrado de Gestión por parte del ICONTEC, lo anterior para certificar a la entidad en la norma ISO 9001:2015</t>
  </si>
  <si>
    <t>Para el segundo trimestre del año, se obtuvo un avance del 60% para este indicador, lo cual lo ubica en un rango alto de cumplimiento. Durante el trimestre se actualizó el formato de hoja de vida de indicador, se socializó la modificación del procedimiento del plan de acción institucional y se efectuó diagramación, y se efectuó la socialización del PAI internamente a todos los colaboradores de la entidad por medio de correo electrónico.</t>
  </si>
  <si>
    <t>El tablero de acciones para mitigar la fuga de conocimiento finalizó el segundo trimestre del 2022 con un avance del 50%, producto de 30 acciones cumplidas sobre un total de 60 programadas para la vigencia.&lt;/p&gt;</t>
  </si>
  <si>
    <t>Se realiza informe mensual de seguimiento No 6 a las proyecciones de solicitudes de evaluación según la información entregada por las empresas en el marco de las agendas sectoriales</t>
  </si>
  <si>
    <t>A partir de la entrada en vigencia del procedimiento gestión de tableros de control se han venido elaborando los dashboard cumpliendo los requisitos técnicos y de imagen establecidos. Específicamente los tableros nuevos han sido: Reporte de variabilidad climatica, Procesos de publicidad de los actos administrativos que expide la ANLA y se está elaborando el de indicadores de impacto.&lt;/p&gt;</t>
  </si>
  <si>
    <t>Para el período enero a junio/2022, se presenta avance del 58.06%, 53.33% y 58.53% en los indicadores de Ejercicios de Participación Ciudadana, Lineamientos Técnicos Socioeconómicos y Fortalecimiento de capacidades en grupos de interés respectivamente, lo cual de manera consolidada registra un avance del 57%.</t>
  </si>
  <si>
    <t>Para el período enero a junio/2022, se registra un 98.35% de satisfacción de los servicios recibidos en el centro de orientación por chat, presencial y telefónico.</t>
  </si>
  <si>
    <t>Al cierre del mes de junio/2022 el Número de personas que participaron en las acciones de pedagogía y de formación para la participación ciudadana con enfoque diferencial asciende a 3306, la meta establecida para 2022 es 4613, por tanto el avance de este indicador es del 71.66%</t>
  </si>
  <si>
    <t>A corte 30 de junio de 2022 la entidad debía resolver 54 solicitudes de evaluación de licenciamiento ambiental (32) Nuevas y (22) Modificaciones,  de las cuales 52 se resolvieron oportunamente (31) Nuevas y  (21) modificaciones.  El indicador resgistra un 96% de avance y un 101% de cumplimiento frente a la meta programada para la vigencia, ubicandose en un nivel de cumplimiento alto. &lt;br /&gt;Con el fin de mejorar el resultado de este indicador la dependencia ha venido implementando estrategias de control y seguimiento a los términos en cada trámite de evaluación, tanto en cada sector como desde el despacho de SELA, logrando desde el mes abril alcanzar la meta establecida para la vigencia.</t>
  </si>
  <si>
    <t>A corte 30 de junio de 2022 se han expidido 178 actos administrativos para resolver solicitudes de evaluación de licenciamiento ambiental. El indicador registra un 43% de avance frente a la meta programada, ubicandose en un nivel medio de cumplimiento medio.</t>
  </si>
  <si>
    <t>Para el corte de 30 de junio de 2022 se emitieron 1212 actos administrativos, (3 rezago, 2 de Alto Magdalena y 1 Sur Orinoquia) de 1349 AA para el óptimo desempeño del indicador. &lt;/p&gt;&lt;p&gt;El cumplimiento para el mes esperado es del 45% y fue de 40,45%, para mejorar el desempeño y oportuno cumplimiento de la meta se siguen realizando reuniones semanales de indicadores  y verificación a los grupo regionales. &lt;/p&gt;&lt;p&gt;Para el proximo corte se espera efectuar un mayor cumplimiento en los AA.</t>
  </si>
  <si>
    <t>A la fecha hemos avanzado en 622 proyectos licenciados a los cuales se les a aplicado la metodología del Indice de Desempeño Ambiental. El desempeño es satisfactorio para el proceso, de acuerdo, al tiempo promedio transcurrido.</t>
  </si>
  <si>
    <t>Al mes de junio de 2022, se reporta un porcentaje de avance de 36.58% en el indicador de cobertura de 45% esperado para el cumplimiento del mes. &lt;/p&gt;&lt;p&gt;Con 470 proyectos activos con seguimiento / 1285 proyectos activos objeto de seguimiento. Realizando el cálculo con el ajuste de la base del indicador (denominador) ajuste que se realizó por proyectos no objeto de seguimiento, que se encuentran archivados, trasladados a la CAR, o por particularidades específicas.Se espera que el indicador tenga avances significativos a partir del mes de octubre ya que depende del cumplimiento de los AA de todos los grupos regionales y agroquímicos.</t>
  </si>
  <si>
    <t>A la fecha se han  66 conceptos técnicos asociados a planes de compensación revisados por el grupo de compensación e inversión de la SSLA sobre 73 planes presentados por los Titulares de los Instrumentos de Manejo y Control Ambiental</t>
  </si>
  <si>
    <t>En el mes de junio de 2022 la OCI realizó 3 evaluación de efectividad, las cuales se cerraron en forma positiva. en relación con el acumulado de la vigencia se han evaluado 55 acciones de las cuales se han cerrado 53 lo que equivale a una efectividad del 96.3%.</t>
  </si>
  <si>
    <t>En el mes de junio de 2022 la OCI realizó 1 evaluación de efectividad, la cual se cerró en forma positiva. en relación con el acumulado de la vigencia se han evaluado 67 acciones de las cuales se han cerrado 63 lo que equivale a una efectividad del 94%.&lt;/p&gt;</t>
  </si>
  <si>
    <t>Número de personas que reaccionan positivamente ante los anuncios de las redes sociales por cada 100.000 personas/Número de personas con alcance ante los anuncios de las redes sociales por cada 100.000 persona</t>
  </si>
  <si>
    <t>Número de campañas priorizadas publicadas</t>
  </si>
  <si>
    <t>301 personas de cada 100.000 reaccionan positivamente ante las publicaciones de la entidad en redes sociales, lo que equivale a un porcentaje de 9% de posicionamiento de los anuncios de la ANLA en redes sociales en el segundo trismestre. Actualmente se presenta un 7.5% de acumulado del año.</t>
  </si>
  <si>
    <t>Para junio se realizáron dos campañas:&lt;/p&gt;&lt;p&gt;1. Campaña para fortalecer y dar a conocer la redes sociales de la entidad, a los colaboradres de la ANLA.&lt;/p&gt;&lt;p&gt;2. Campaña BiciANLA, con el fin de fomentar el uso de la bicicleta como medio alternativo de transporte, por parte de los colaboradores de la entidad. &lt;/p&gt;</t>
  </si>
  <si>
    <t>En JUNIO se presentaron un total de 51 noticias de las cuales 29 fueron positivas, en aspectos como: ANLA estaría a ‘días’ de avalar solicitud de Policía sobre aspersiones con glifosato en el Catatumbo; Licencia otorgada por la ANLA al Grupo Energía Bogotá S.A., para desarrollo de proyecto de transmisión de energía eléctrica, no amenaza la salud: Corte; ANLA inició nuevo proceso sancionatorio por posibles incumplimientos en Hidroituango; Precisiones de la ANLA sobre la posibilidad o no, de que la Entidad modifique, mediante un acto administrativo de seguimiento, entre otros.&lt;br /&gt; &lt;/p&gt;</t>
  </si>
  <si>
    <t xml:space="preserve">	A corte 30 de junio, el Plan Institucional de Gestión y Desempeño presentó un avance del 32,5%, lo cual ubica a este indicador en rango alto de avance de acuerdo con la semaforización establecida. La políticas con menor desempeño fueron gestión documental (81%), planeación institucional (88%) e integridad (91%). Sin embargo, se aclara que todas las políticas se encontraron en rango alto de avance de acuerdo al tiempo programado.</t>
  </si>
  <si>
    <t>El avance con corte a 30 de junio de acuerdo con el cronograma de trabajo es del 64% y las evidencias están representadas en Analizar y presentar resultados formulario Costos 30%
Mesas de trabajo de análisis de recaudo 4%, Elasticidades de costos de los grupos 4%, Costo de los servicios4%, Carga administrativa 4% y Centro de costos por grupos y procesos18%</t>
  </si>
  <si>
    <t>Con el fin de dar cumplimiento a la implementación de la Política de Prevención de Faltas Disciplinarias liderada por la Oficina de Control Disciplinario Interno, durante el segundo trimestre del año 2022 se dio cumplimiento a las actividades definidas en el plan de acción de la siguiente manera:&lt;/p&gt;&lt;p&gt; &lt;/p&gt;&lt;p&gt;1. Realizar charlas en temas de actos de corrupción desde la perspectiva del particular hacia el servidor público (75%)&lt;/p&gt;&lt;p&gt;2. Socializar las conductas con incidencia de forma preventiva para disminuir los hallazgos y quejas con incidencia disciplinaria derivados de las auditorías internas y externas a las dependencias de la Entidad (45.5%)&lt;/p&gt;&lt;p&gt;3. Identificar las conductas recurrentes en los procesos disciplinarios (100%)&lt;/p&gt;&lt;p&gt;4. Generar alertas para el análisis y refuerzo de controles de los riesgos (0%)&lt;/p&gt;&lt;p&gt;5. Generar alertas respecto de las conductas recurrentes al Comité de Conciliación (0%)&lt;/p&gt;&lt;p&gt;6. Sensibilización de los colaboradores a través de actividades prácticas (28.6%)&lt;/p&gt;&lt;p&gt;7. Desarrollar jornadas de sensibilización sobre las causas, responsabilidades e implicaciones de los conflictos de intereses (50%)&lt;/p&gt;&lt;p&gt;8. Difundir a los colaboradores de la entidad información sobre su responsabilidad en el proceso disciplinario (37.5%)&lt;/p&gt;&lt;p&gt;9. Elaborar y publicar cartilla del proceso disciplinario (100%)&lt;/p&gt;&lt;p&gt;10. Divulgación de los canales de línea de ética a través de capacitaciones, conversatorios y mediante redes sociales de la entidad (60.3%)&lt;/p&gt;&lt;p&gt;11. Reporte de tratamiento de las quejas o denuncias allegadas por la línea de ética (50%)&lt;/p&gt;&lt;p&gt; &lt;/p&gt;&lt;p&gt;Enero:&lt;/p&gt;&lt;ul&gt;	&lt;li&gt;Se emitió el documento "Diagnóstico de las investigaciones con miras a su prevención" con los procesos disciplinarios que superaron la reserva en el 2021.&lt;/li&gt;	&lt;li&gt;Con apoyo de comunicaciones se realizó divulgación relacionada con la línea de ética&lt;/li&gt;&lt;/ul&gt;&lt;p&gt;en Twitter el 4 y 10 de enero, y en Facebook el 4, 10, 17 y 19 de enero.&lt;/p&gt;&lt;p&gt;Febrero&lt;/p&gt;&lt;ul&gt;	&lt;li&gt;Se socializó la Política, el Plan de acción y el diagnóstico a los enlaces de calidad de la Entidad.&lt;/li&gt;	&lt;li&gt;Se llevó a cabo una mesa de relacionamiento con la Subdirección Administrativa y Financiera.&lt;/li&gt;	&lt;li&gt;Se divulgó la Línea de ética a través de la capacitación realizada sobre contrato realidad a los supervisores de la Entidad.&lt;/li&gt;&lt;/ul&gt;&lt;p&gt;Marzo  &lt;/p&gt;&lt;ul&gt;	&lt;li&gt;Se solicitó a la SIPTA espacio para realizar capacitación a los gremios, para lo cual fue requerida información tal y cómo: el objetivo, nombre y duración del espacio, el cual fue enviado el 3 de marzo, recordando la meta definida para el 2022 en el plan de acción. Se realizó nuevamente una solicitud de un espacio para el mes de abril.&lt;/li&gt;	&lt;li&gt;Se definieron las actividades que se van a llevar a cabo en la semana de disciplinario y la programación preliminar, en el cual se realizará un taller práctico.&lt;/li&gt;	&lt;li&gt;Se definió la programación de las capacitaciones y sensibilizaciones de conflicto de intereses.&lt;/li&gt;	&lt;li&gt;Se proyectó guion del video de la responsabilidad en el proceso disciplinario del investigado.&lt;/li&gt;	&lt;li&gt;Se llevó a cabo la mesa de relacionamiento con la Subdirección de Mecanismos de Participación Ciudadana Ambiental.&lt;/li&gt;	&lt;li&gt;Se definió el índice de la cartilla del proceso disciplinario y la metodología a utilizar.&lt;/li&gt;	&lt;li&gt;Con apoyo de comunicaciones se publicó en la Ronda Semanal No 270 el 4 de marzo una pieza gráfica de la línea de ética&lt;/li&gt;&lt;/ul&gt;&lt;p&gt;Abril&lt;/p&gt;&lt;ul&gt;	&lt;li&gt;Se realizó charla sobre anticorrupción a la ANDI el 19 de abril de 2021.&lt;/li&gt;	&lt;li&gt;Se llevó a cabo la mesa de relacionamiento con la Subdirección de Instrumentos, Permisos y Trámites Ambientales.&lt;/li&gt;	&lt;li&gt;Se llevó a cabo la primera sesión de la sensibilización causas, responsabilidades e implicaciones de los conflictos de intereses a la Oficina Asesora Jurídica, Oficina de Tecnologías de la Información, Subdirección Administrativa y Financiera, Oficina Asesora de Planeación, Dirección General, Oficina de Control Disciplinario Interno, Oficina de Control Interno&lt;/li&gt;	&lt;li&gt;Se realizaron los ajustes pertinentes al guion del video de la responsabilidad en el proceso disciplinario del investigado según lo solicitado por Comunicaciones y se agendó sesión para grabar el vídeo el 2 de mayo.&lt;/li&gt;	&lt;li&gt;Se adelantó el contenido de la cartilla del proceso disciplinario.&lt;/li&gt;	&lt;li&gt;Con apoyo de comunicaciones se realizó divulgación relacionada con la línea de ética en Facebook el 25 de abril, así mismo, por parte de comunicaciones se proyectó el guion para una actualización del vídeo de línea de ética.&lt;/li&gt;	&lt;li&gt;Se recibió una denuncia mediante la línea de ética, la cual se está tramitando de acuerdo con los procedimientos internos y se generó un reporte preliminar del semestre con los avances.&lt;/li&gt;&lt;/ul&gt;&lt;p&gt;Mayo&lt;/p&gt;&lt;ul&gt;	&lt;li&gt;Se socializó el Diagnóstico en el marco del Comité Institucional de Gestión y Desempeño el diagnóstico&lt;/li&gt;	&lt;li&gt;Se llevó a cabo la mesa de relacionamiento con la Oficina Asesora Jurídica.&lt;/li&gt;	&lt;li&gt;Se realizó charla sobre anticorrupción al gremio Ser Colombia.&lt;/li&gt;	&lt;li&gt;Se realizó reunión con SST para la aclaración de temas logísticos en la ejecución de la semana disciplinaria.&lt;/li&gt;	&lt;li&gt;Se grabó el vídeo de responsabilidad del investigado y fue publicado el 20 de mayo.&lt;/li&gt;	&lt;li&gt;Se adelantó el contenido de la cartilla del proceso disciplinario.&lt;/li&gt;	&lt;li&gt;Con apoyo de comunicaciones se realizó la divulgación relacionada con la línea de ética&lt;/li&gt;&lt;/ul&gt;&lt;p&gt;en Twitter y LinkedIn el 12 de mayo.&lt;/p&gt;&lt;p&gt;Junio&lt;/p&gt;&lt;ul&gt;	&lt;li&gt;Se llevó a cabo la mesa de relacionamiento con la Subdirección de Evaluación de Licencias Ambientales.&lt;/li&gt;	&lt;li&gt;Se realizó charla sobre anticorrupción a la ANDEG.&lt;/li&gt;	&lt;li&gt;Se llevó a cabo la segunda sesión de la sensibilización causas, responsabilidades e implicaciones de los conflictos de intereses a la Subdirección de Evaluación de Licencias Ambientales, a la Subdirección de Mecanismos de Participación Ciudadana Ambiental y parte de la Subdirección de Instrumentos, Permisos y Trámites Ambientales.  &lt;/li&gt;	&lt;li&gt;Se finalizó el borrador de la cartilla, con el apoyo del equipo de comunicaciones se realizó la diagramación y fue publicado en la intranet el 30 de junio.&lt;/li&gt;	&lt;li&gt;Se elaboró el reporte de tratamiento de las quejas o denuncias allegadas por la línea de ética&lt;/li&gt;	&lt;li&gt;Se elaboró ruta de ejecución de las actividades a realizar durante la semana de disciplinario&lt;/li&gt;	&lt;li&gt;Con apoyo de comunicaciones se realizó divulgación relacionada con la línea de ética en Facebook los días 16 y 24 de junio y en Twitter los días 3, 8, 13, 16, 24 y 29 de junio.&lt;/li&gt;&lt;/ul&gt;&lt;p&gt; &lt;/p&gt;&lt;p&gt;Con el cumplimiento de las actividades anteriormente mencionadas se cuenta con un avance del 50.4% de lo programado en el plan de acción.&lt;/p&gt;</t>
  </si>
  <si>
    <t>Semáforo avance junio</t>
  </si>
  <si>
    <t>Verde</t>
  </si>
  <si>
    <t>Amarillo</t>
  </si>
  <si>
    <t>Rojo</t>
  </si>
  <si>
    <t>Porcentaje de avance vigencia 2022</t>
  </si>
  <si>
    <t xml:space="preserve"> avance esperado 2 años y medio</t>
  </si>
  <si>
    <t xml:space="preserve">mayor a 20,45% </t>
  </si>
  <si>
    <t>menor a 17,04 %</t>
  </si>
  <si>
    <t>entre 17,04% y 20,45%</t>
  </si>
  <si>
    <t>En el período comprendido entre el 01 de julio de 2021 al 30 de junio del 2022 se han recibido 25 recursos de reposición contra decisiones de fondo de los cuales se han atendido ocho (8) con un promedio de 172 días de respuesta. Siendo el mas alto 291 días y el menor 86 días.
Entan pendientes de resolver 17 recursos de reposición, todos se encuentran dentro de los términos establecidos de acuerdo a la meta 2022 (atender en máximo 332 días).
E1_Recursos de reposición 2021 - 2022</t>
  </si>
  <si>
    <t>En la Política de Prevención del Daño Antijurídico,  en el periodo del 01 de enero al 30 de junio de 2022 estaban programadas 2 actividades que se cumplieron de acuerdo a lo planeado, así: E2_PPDA ANLA 2022-2023
1. Durante el semestre se adelantaron las capacitaciones,  el día 22 de febrero de 2022 y el 17 de junio de 2022.
E3_ Acta 22 de febrero 2022 - GASA
E4_Jornadas de unificación de criterios GASA 17 de junio 2022
2. La subdirección de participación ciudadana ha ejecutado varias capacitaciones a nivel territorial, de las cuales reportamos catorce (14) durante los primeros 6 meses del año 2022.
E5_Soportes PI funciones ANLA 2022</t>
  </si>
  <si>
    <t>Real vs meta</t>
  </si>
  <si>
    <t xml:space="preserve">Con corte a 30 de junio de 2022 se cuentan con 22 expedientes que incluyen obligaciones de cambio climático en los actos administrativos de licencias ambientales nuevas o modificaciones. Se anexa la matriz detallada donde puede consultarse la información de cada uno de los instrumentos de manejo y control que involucran el componente. </t>
  </si>
  <si>
    <t>Con corte a 30 de junio se mantiene el cumplimiento de la entrada al sistema VUCE SAR, para  la importación de equipos de refrigeración, aires acondicionados y filtros de agua. Reportando un avance del 69% respecto a la meta planteada&lt;br /&gt;es preciso indicar que este indicador se mide bajo el semaforo establecido en el instructivo DP-IN-01. y para el periodo reportado se registra en semaforo rojo el cual esta en proceso de revisión, Es preciso indicar que las acciones planteadas tienen alcance de tipo tecnologico por lo que su avance es gradual.&lt;br /&gt;Como avance cualitativo actualmente el  proyecto de SRS se encuentra en fase de desarrollo y se proyecta salida en el mes de julio, el aplicativo de envases y empaques se encuentra en etapa de levantamiento de HU del hito de análisis, el proyecto de no cites se encuentra en etapa de análisis. Como acción de monitoreo de generá reuniones con la OTI para revisar el estado de avance de los proyectos técnologicos y en el marco de los comité de gestión y seguimiento pái se presenta el avance del presente indicador. De otro lado se han desarrollado las mesas de trabajo para adelantar las acciones de entrada a vuce SAR de SRS</t>
  </si>
  <si>
    <t>En el mes de junio de 2022 la OCI realizó en total 4 evaluaciones de efectividad, las cuales se cerraron en forma positiva. en relación con el acumulado de la vigencia se han evaluado 122 acciones de las cuales se han cerrado 116 lo que equivale a una efectividad del 95%.</t>
  </si>
  <si>
    <r>
      <t xml:space="preserve">Con corte a 30 de Junio se finalizó la etapa de formulación del centro de monitoreo (50% ejecutada 50% meta), se avanzó la primera fase de implementación la cual esta asociada al monitoreo y modelación a partir de la información perteneciente a la entidad. (4,5% ejecutado 12,5% meta)
Se avanzó en la implementación de la Fase II con la imposición de obligaciones de monitoreo automático y transferencia de información en tiempo real al centro de monitoreo, se incorporó la arquitectura de recepción de información en tiempo real en la Cooperación Técnica con el BID (pendiente por iniciar ejecución). (4% ejecutado - 12% meta)
Con respecto a la fase III se adquirieron dos (2) maquinas virtuales para implementar la simulación automática y aumentar las capacidades de procesamiento de modelos ambientales. Las maquinas virtuales corresponden a equipos de la plataforma Azure y son administradas por la Oficina de Tecnologías de la Información (OTI). (8% ejecutado - 12,5% meta)
En la Fase IV - Interoperabilidad con otras entidades se avanzó con el acercamiento a través de jornadas de transferencia de conocimiento con ASOCARS y se logro acceder al sistema de monitoreo atmosférico de CORPOGUAJIRA. (8% ejecutado - 12,5% meta)
</t>
    </r>
    <r>
      <rPr>
        <b/>
        <sz val="9"/>
        <color rgb="FF000000"/>
        <rFont val="Calibri"/>
        <family val="2"/>
        <scheme val="minor"/>
      </rPr>
      <t>Total de Avance 74,5%</t>
    </r>
  </si>
  <si>
    <t>Para el primer semestre del año, la evaluación del Sistema de Control Interno de la entidad fue de 96,3</t>
  </si>
  <si>
    <t>No se presenta avance para este periodo debido a que la periodicidad de medición es anual</t>
  </si>
  <si>
    <t>OCDI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</si>
</sst>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0.0%"/>
    <numFmt numFmtId="169" formatCode="0.000%"/>
    <numFmt numFmtId="170" formatCode="0.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9"/>
      <name val="Calibri"/>
      <family val="2"/>
      <scheme val="minor"/>
    </font>
    <font>
      <sz val="10"/>
      <color theme="1"/>
      <name val="Calibri"/>
      <family val="2"/>
      <scheme val="minor"/>
    </font>
    <font>
      <sz val="10"/>
      <name val="Calibri"/>
      <family val="2"/>
      <scheme val="minor"/>
    </font>
    <font>
      <b/>
      <sz val="16"/>
      <color theme="1"/>
      <name val="Calibri"/>
      <family val="2"/>
      <scheme val="minor"/>
    </font>
    <font>
      <b/>
      <sz val="14"/>
      <color theme="1"/>
      <name val="Calibri"/>
      <family val="2"/>
      <scheme val="minor"/>
    </font>
    <font>
      <sz val="9"/>
      <color rgb="FF00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10"/>
      <color rgb="FFFF0000"/>
      <name val="Calibri"/>
      <family val="2"/>
      <scheme val="minor"/>
    </font>
    <font>
      <sz val="11"/>
      <color rgb="FFFF0000"/>
      <name val="Calibri"/>
      <family val="2"/>
      <scheme val="minor"/>
    </font>
    <font>
      <sz val="10"/>
      <name val="Arial"/>
      <family val="2"/>
    </font>
    <font>
      <b/>
      <sz val="9"/>
      <name val="Arial"/>
      <family val="2"/>
    </font>
    <font>
      <b/>
      <sz val="11"/>
      <name val="Calibri"/>
      <family val="2"/>
      <scheme val="minor"/>
    </font>
    <font>
      <b/>
      <sz val="10"/>
      <color theme="0"/>
      <name val="Calibri"/>
      <family val="2"/>
      <scheme val="minor"/>
    </font>
    <font>
      <b/>
      <sz val="9"/>
      <color theme="0"/>
      <name val="Calibri"/>
      <family val="2"/>
      <scheme val="minor"/>
    </font>
    <font>
      <b/>
      <sz val="10"/>
      <color theme="1"/>
      <name val="Calibri"/>
      <family val="2"/>
      <scheme val="minor"/>
    </font>
    <font>
      <sz val="12"/>
      <color theme="1"/>
      <name val="Calibri"/>
      <family val="2"/>
      <scheme val="minor"/>
    </font>
    <font>
      <b/>
      <sz val="9"/>
      <color rgb="FF000000"/>
      <name val="Calibri"/>
      <family val="2"/>
      <scheme val="minor"/>
    </font>
    <font>
      <sz val="11"/>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375623"/>
        <bgColor rgb="FF000000"/>
      </patternFill>
    </fill>
    <fill>
      <patternFill patternType="solid">
        <fgColor rgb="FFFFFFFF"/>
        <bgColor rgb="FF000000"/>
      </patternFill>
    </fill>
    <fill>
      <patternFill patternType="solid">
        <fgColor theme="0"/>
        <bgColor rgb="FF000000"/>
      </patternFill>
    </fill>
    <fill>
      <patternFill patternType="solid">
        <fgColor rgb="FFFFC000"/>
        <bgColor indexed="64"/>
      </patternFill>
    </fill>
    <fill>
      <patternFill patternType="solid">
        <fgColor theme="6" tint="-0.249977111117893"/>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style="thin">
        <color auto="1"/>
      </right>
      <top style="thin">
        <color auto="1"/>
      </top>
      <bottom style="thin">
        <color auto="1"/>
      </bottom>
      <diagonal/>
    </border>
    <border>
      <left style="thin">
        <color theme="9"/>
      </left>
      <right/>
      <top style="thin">
        <color theme="9"/>
      </top>
      <bottom/>
      <diagonal/>
    </border>
    <border>
      <left style="thin">
        <color theme="9"/>
      </left>
      <right style="thin">
        <color theme="9"/>
      </right>
      <top style="thin">
        <color theme="2"/>
      </top>
      <bottom/>
      <diagonal/>
    </border>
    <border>
      <left/>
      <right style="thin">
        <color theme="9"/>
      </right>
      <top/>
      <bottom/>
      <diagonal/>
    </border>
    <border>
      <left/>
      <right/>
      <top style="thin">
        <color theme="9"/>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theme="9"/>
      </right>
      <top style="thin">
        <color theme="9"/>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39994506668294322"/>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theme="9" tint="-0.24994659260841701"/>
      </left>
      <right style="thin">
        <color theme="9"/>
      </right>
      <top style="thin">
        <color theme="9" tint="-0.24994659260841701"/>
      </top>
      <bottom style="thin">
        <color theme="9" tint="-0.24994659260841701"/>
      </bottom>
      <diagonal/>
    </border>
    <border>
      <left style="thin">
        <color rgb="FF92D050"/>
      </left>
      <right style="thin">
        <color rgb="FF92D050"/>
      </right>
      <top style="thin">
        <color rgb="FF92D050"/>
      </top>
      <bottom style="thin">
        <color rgb="FF92D050"/>
      </bottom>
      <diagonal/>
    </border>
    <border>
      <left style="thin">
        <color theme="9" tint="0.39994506668294322"/>
      </left>
      <right style="thin">
        <color theme="9" tint="0.39997558519241921"/>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right style="thin">
        <color theme="9" tint="0.39994506668294322"/>
      </right>
      <top style="thin">
        <color theme="9" tint="0.39994506668294322"/>
      </top>
      <bottom/>
      <diagonal/>
    </border>
    <border>
      <left style="thin">
        <color theme="9" tint="-0.24994659260841701"/>
      </left>
      <right style="thin">
        <color theme="9" tint="-0.24994659260841701"/>
      </right>
      <top style="thin">
        <color theme="9" tint="-0.24994659260841701"/>
      </top>
      <bottom style="thin">
        <color theme="9" tint="0.39994506668294322"/>
      </bottom>
      <diagonal/>
    </border>
    <border>
      <left style="thin">
        <color theme="9" tint="-0.24994659260841701"/>
      </left>
      <right style="thin">
        <color theme="9" tint="-0.24994659260841701"/>
      </right>
      <top style="thin">
        <color theme="9" tint="0.39994506668294322"/>
      </top>
      <bottom style="thin">
        <color theme="9" tint="-0.24994659260841701"/>
      </bottom>
      <diagonal/>
    </border>
    <border>
      <left style="thin">
        <color auto="1"/>
      </left>
      <right style="dotted">
        <color auto="1"/>
      </right>
      <top/>
      <bottom/>
      <diagonal/>
    </border>
  </borders>
  <cellStyleXfs count="1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19" fillId="0" borderId="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305">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6" borderId="19"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8" fontId="0" fillId="0" borderId="0" xfId="0" applyNumberFormat="1"/>
    <xf numFmtId="169"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7" fontId="0" fillId="0" borderId="0" xfId="5" applyFont="1" applyAlignment="1">
      <alignment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wrapText="1"/>
    </xf>
    <xf numFmtId="167"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1" fontId="4" fillId="6" borderId="19" xfId="3" applyNumberFormat="1" applyFont="1" applyFill="1" applyBorder="1" applyAlignment="1">
      <alignment horizontal="center" vertical="center" wrapText="1"/>
    </xf>
    <xf numFmtId="0" fontId="0" fillId="0" borderId="23" xfId="0" applyBorder="1"/>
    <xf numFmtId="0" fontId="4" fillId="7" borderId="7"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6" borderId="19" xfId="0" applyFont="1" applyFill="1" applyBorder="1" applyAlignment="1">
      <alignment horizontal="center" vertical="center" wrapText="1"/>
    </xf>
    <xf numFmtId="9" fontId="9" fillId="2" borderId="29" xfId="0" applyNumberFormat="1" applyFont="1" applyFill="1" applyBorder="1" applyAlignment="1">
      <alignment horizontal="center" vertical="center"/>
    </xf>
    <xf numFmtId="0" fontId="13" fillId="11" borderId="32" xfId="0" applyFont="1" applyFill="1" applyBorder="1" applyAlignment="1">
      <alignment horizontal="center" vertical="center"/>
    </xf>
    <xf numFmtId="0" fontId="13" fillId="11" borderId="33" xfId="0" applyFont="1" applyFill="1" applyBorder="1" applyAlignment="1">
      <alignment horizontal="center" vertical="center"/>
    </xf>
    <xf numFmtId="0" fontId="15" fillId="12" borderId="30" xfId="0" applyFont="1" applyFill="1" applyBorder="1"/>
    <xf numFmtId="0" fontId="12" fillId="12" borderId="1" xfId="0" applyFont="1" applyFill="1" applyBorder="1" applyAlignment="1">
      <alignment horizontal="center" vertical="center" wrapText="1"/>
    </xf>
    <xf numFmtId="0" fontId="13" fillId="11" borderId="35" xfId="0" applyFont="1" applyFill="1" applyBorder="1" applyAlignment="1">
      <alignment horizontal="center" vertical="center"/>
    </xf>
    <xf numFmtId="0" fontId="13" fillId="11" borderId="36" xfId="0" applyFont="1" applyFill="1" applyBorder="1" applyAlignment="1">
      <alignment horizontal="center" vertical="center"/>
    </xf>
    <xf numFmtId="10" fontId="15" fillId="12" borderId="31" xfId="0" applyNumberFormat="1"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11" borderId="32"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14" fillId="11" borderId="37" xfId="0" applyFont="1" applyFill="1" applyBorder="1" applyAlignment="1">
      <alignment horizontal="left" vertical="center" wrapText="1"/>
    </xf>
    <xf numFmtId="9" fontId="14" fillId="13" borderId="38" xfId="0" applyNumberFormat="1" applyFont="1" applyFill="1" applyBorder="1" applyAlignment="1">
      <alignment horizontal="center" vertical="center"/>
    </xf>
    <xf numFmtId="9" fontId="14" fillId="14" borderId="38" xfId="0" applyNumberFormat="1" applyFont="1" applyFill="1" applyBorder="1" applyAlignment="1">
      <alignment horizontal="center" vertical="center"/>
    </xf>
    <xf numFmtId="9" fontId="14" fillId="13" borderId="39" xfId="0" applyNumberFormat="1" applyFont="1" applyFill="1" applyBorder="1" applyAlignment="1">
      <alignment horizontal="center" vertical="center"/>
    </xf>
    <xf numFmtId="9" fontId="0" fillId="2" borderId="0" xfId="0" applyNumberFormat="1" applyFill="1"/>
    <xf numFmtId="168" fontId="0" fillId="2" borderId="0" xfId="3" applyNumberFormat="1" applyFont="1" applyFill="1"/>
    <xf numFmtId="0" fontId="3" fillId="2" borderId="1" xfId="0" applyFont="1" applyFill="1" applyBorder="1" applyAlignment="1">
      <alignment horizontal="center"/>
    </xf>
    <xf numFmtId="168" fontId="3" fillId="2" borderId="1" xfId="0" applyNumberFormat="1" applyFont="1" applyFill="1" applyBorder="1" applyAlignment="1">
      <alignment horizontal="center"/>
    </xf>
    <xf numFmtId="0" fontId="3" fillId="7" borderId="1" xfId="0" applyFont="1" applyFill="1" applyBorder="1" applyAlignment="1">
      <alignment horizontal="center"/>
    </xf>
    <xf numFmtId="0" fontId="16" fillId="10" borderId="28" xfId="0" applyFont="1" applyFill="1" applyBorder="1" applyAlignment="1">
      <alignment horizontal="center" vertical="center" wrapText="1"/>
    </xf>
    <xf numFmtId="0" fontId="3" fillId="10" borderId="28" xfId="0" applyFont="1" applyFill="1" applyBorder="1" applyAlignment="1">
      <alignment horizontal="center" vertical="center" wrapText="1"/>
    </xf>
    <xf numFmtId="1" fontId="4" fillId="8" borderId="19" xfId="3" applyNumberFormat="1" applyFont="1" applyFill="1" applyBorder="1" applyAlignment="1">
      <alignment horizontal="center" vertical="center" wrapText="1"/>
    </xf>
    <xf numFmtId="9" fontId="4" fillId="8" borderId="19" xfId="3" applyFont="1" applyFill="1" applyBorder="1" applyAlignment="1">
      <alignment horizontal="center" vertical="center"/>
    </xf>
    <xf numFmtId="0" fontId="8" fillId="7" borderId="19" xfId="0" applyFont="1" applyFill="1" applyBorder="1" applyAlignment="1">
      <alignment horizontal="center" vertical="center" wrapText="1"/>
    </xf>
    <xf numFmtId="0" fontId="8" fillId="6" borderId="19" xfId="0" applyFont="1" applyFill="1" applyBorder="1" applyAlignment="1">
      <alignment horizontal="center" vertical="center" wrapText="1"/>
    </xf>
    <xf numFmtId="9" fontId="4" fillId="7" borderId="19" xfId="3"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4" fillId="7" borderId="41" xfId="0" applyFont="1" applyFill="1" applyBorder="1" applyAlignment="1">
      <alignment vertical="center" wrapText="1"/>
    </xf>
    <xf numFmtId="0" fontId="4" fillId="7" borderId="42" xfId="0" applyFont="1" applyFill="1" applyBorder="1" applyAlignment="1">
      <alignment vertical="center" wrapText="1"/>
    </xf>
    <xf numFmtId="0" fontId="4" fillId="8" borderId="19" xfId="0" applyFont="1" applyFill="1" applyBorder="1" applyAlignment="1">
      <alignment vertical="center" wrapText="1"/>
    </xf>
    <xf numFmtId="0" fontId="16" fillId="10" borderId="47" xfId="0" applyFont="1" applyFill="1" applyBorder="1" applyAlignment="1">
      <alignment horizontal="center" vertical="center" wrapText="1"/>
    </xf>
    <xf numFmtId="0" fontId="4" fillId="6" borderId="41" xfId="0" applyFont="1" applyFill="1" applyBorder="1" applyAlignment="1">
      <alignment vertical="center" wrapText="1"/>
    </xf>
    <xf numFmtId="165" fontId="4" fillId="7" borderId="41" xfId="1" applyFont="1" applyFill="1" applyBorder="1" applyAlignment="1">
      <alignment horizontal="center" vertical="center" wrapText="1"/>
    </xf>
    <xf numFmtId="165" fontId="4" fillId="7" borderId="41" xfId="1" applyFont="1" applyFill="1" applyBorder="1" applyAlignment="1">
      <alignment vertical="center" wrapText="1"/>
    </xf>
    <xf numFmtId="0" fontId="8" fillId="6" borderId="41" xfId="0" applyFont="1" applyFill="1" applyBorder="1" applyAlignment="1">
      <alignment vertical="center" wrapText="1"/>
    </xf>
    <xf numFmtId="9" fontId="8" fillId="6" borderId="41" xfId="0" applyNumberFormat="1" applyFont="1" applyFill="1" applyBorder="1" applyAlignment="1">
      <alignment horizontal="center" vertical="center" wrapText="1"/>
    </xf>
    <xf numFmtId="9" fontId="4" fillId="8" borderId="19" xfId="3" applyFont="1" applyFill="1" applyBorder="1" applyAlignment="1">
      <alignment horizontal="center" vertical="center" wrapText="1"/>
    </xf>
    <xf numFmtId="9" fontId="6" fillId="6" borderId="19" xfId="0" applyNumberFormat="1" applyFont="1" applyFill="1" applyBorder="1" applyAlignment="1">
      <alignment horizontal="center" vertical="center" wrapText="1"/>
    </xf>
    <xf numFmtId="9" fontId="4" fillId="6" borderId="19" xfId="3" applyFont="1" applyFill="1" applyBorder="1" applyAlignment="1">
      <alignment horizontal="center" vertical="center" wrapText="1"/>
    </xf>
    <xf numFmtId="9" fontId="4" fillId="6" borderId="19" xfId="3" applyFont="1" applyFill="1" applyBorder="1" applyAlignment="1">
      <alignment horizontal="left" vertical="center" wrapText="1"/>
    </xf>
    <xf numFmtId="0" fontId="4" fillId="8" borderId="19" xfId="0" applyFont="1" applyFill="1" applyBorder="1" applyAlignment="1">
      <alignment horizontal="center" vertical="center" wrapText="1"/>
    </xf>
    <xf numFmtId="9" fontId="9" fillId="2" borderId="48" xfId="0" applyNumberFormat="1" applyFont="1" applyFill="1" applyBorder="1" applyAlignment="1">
      <alignment horizontal="center" vertical="center"/>
    </xf>
    <xf numFmtId="0" fontId="6" fillId="7" borderId="19" xfId="0" applyFont="1" applyFill="1" applyBorder="1" applyAlignment="1">
      <alignment horizontal="left" vertical="center" wrapText="1"/>
    </xf>
    <xf numFmtId="168" fontId="4" fillId="6" borderId="19" xfId="3" applyNumberFormat="1" applyFont="1" applyFill="1" applyBorder="1" applyAlignment="1">
      <alignment horizontal="center" vertical="center" wrapText="1"/>
    </xf>
    <xf numFmtId="9" fontId="8" fillId="6" borderId="41" xfId="3" applyFont="1" applyFill="1" applyBorder="1" applyAlignment="1">
      <alignment horizontal="center" vertical="center" wrapText="1"/>
    </xf>
    <xf numFmtId="9" fontId="7" fillId="6" borderId="41" xfId="0" applyNumberFormat="1" applyFont="1" applyFill="1" applyBorder="1" applyAlignment="1">
      <alignment horizontal="center" vertical="center" wrapText="1"/>
    </xf>
    <xf numFmtId="9" fontId="7" fillId="7" borderId="41" xfId="3" applyFont="1" applyFill="1" applyBorder="1" applyAlignment="1">
      <alignment horizontal="center" vertical="center" wrapText="1"/>
    </xf>
    <xf numFmtId="2" fontId="4" fillId="7" borderId="19" xfId="3" applyNumberFormat="1" applyFont="1" applyFill="1" applyBorder="1" applyAlignment="1">
      <alignment horizontal="center" vertical="center" wrapText="1"/>
    </xf>
    <xf numFmtId="168" fontId="4" fillId="7" borderId="19" xfId="3" applyNumberFormat="1" applyFont="1" applyFill="1" applyBorder="1" applyAlignment="1">
      <alignment horizontal="center" vertical="center" wrapText="1"/>
    </xf>
    <xf numFmtId="1" fontId="4" fillId="7" borderId="19" xfId="3" applyNumberFormat="1" applyFont="1" applyFill="1" applyBorder="1" applyAlignment="1">
      <alignment horizontal="center" vertical="center" wrapText="1"/>
    </xf>
    <xf numFmtId="168" fontId="4" fillId="7" borderId="19" xfId="0" applyNumberFormat="1" applyFont="1" applyFill="1" applyBorder="1" applyAlignment="1">
      <alignment horizontal="center" vertical="center" wrapText="1"/>
    </xf>
    <xf numFmtId="9" fontId="4" fillId="7" borderId="41" xfId="0" applyNumberFormat="1" applyFont="1" applyFill="1" applyBorder="1" applyAlignment="1">
      <alignment horizontal="center" vertical="center" wrapText="1"/>
    </xf>
    <xf numFmtId="9" fontId="4" fillId="7" borderId="41" xfId="0" applyNumberFormat="1" applyFont="1" applyFill="1" applyBorder="1" applyAlignment="1">
      <alignment horizontal="justify" vertical="center" wrapText="1"/>
    </xf>
    <xf numFmtId="10" fontId="14" fillId="14" borderId="38" xfId="0" applyNumberFormat="1" applyFont="1" applyFill="1" applyBorder="1" applyAlignment="1">
      <alignment horizontal="center" vertical="center"/>
    </xf>
    <xf numFmtId="10" fontId="14" fillId="13" borderId="38" xfId="0" applyNumberFormat="1" applyFont="1" applyFill="1" applyBorder="1" applyAlignment="1">
      <alignment horizontal="center" vertical="center"/>
    </xf>
    <xf numFmtId="1" fontId="4" fillId="7" borderId="19" xfId="0" applyNumberFormat="1" applyFont="1" applyFill="1" applyBorder="1" applyAlignment="1">
      <alignment horizontal="center" vertical="center" wrapText="1"/>
    </xf>
    <xf numFmtId="1" fontId="4" fillId="6" borderId="19" xfId="0" applyNumberFormat="1" applyFont="1" applyFill="1" applyBorder="1" applyAlignment="1">
      <alignment horizontal="center" vertical="center" wrapText="1"/>
    </xf>
    <xf numFmtId="0" fontId="0" fillId="2" borderId="1" xfId="0" applyFill="1" applyBorder="1"/>
    <xf numFmtId="10" fontId="14" fillId="13" borderId="39" xfId="0" applyNumberFormat="1" applyFont="1" applyFill="1" applyBorder="1" applyAlignment="1">
      <alignment horizontal="center" vertical="center"/>
    </xf>
    <xf numFmtId="10" fontId="4" fillId="7" borderId="19" xfId="0" applyNumberFormat="1"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0" fontId="17" fillId="0" borderId="0" xfId="0" applyFont="1" applyAlignment="1">
      <alignment vertical="center" wrapText="1"/>
    </xf>
    <xf numFmtId="0" fontId="2" fillId="4" borderId="9"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0" fillId="0" borderId="0" xfId="0" applyAlignment="1">
      <alignment horizontal="left" vertical="center" indent="1"/>
    </xf>
    <xf numFmtId="0" fontId="4" fillId="7" borderId="19" xfId="0" applyFont="1" applyFill="1" applyBorder="1" applyAlignment="1">
      <alignment vertical="center" wrapText="1"/>
    </xf>
    <xf numFmtId="0" fontId="4" fillId="6" borderId="19" xfId="0" applyFont="1" applyFill="1" applyBorder="1" applyAlignment="1">
      <alignment horizontal="left" vertical="center" wrapText="1"/>
    </xf>
    <xf numFmtId="0" fontId="20" fillId="0" borderId="1" xfId="0" applyFont="1" applyBorder="1" applyAlignment="1">
      <alignment vertical="center"/>
    </xf>
    <xf numFmtId="0" fontId="20" fillId="0" borderId="49" xfId="0" applyFont="1" applyBorder="1" applyAlignment="1">
      <alignment vertical="center"/>
    </xf>
    <xf numFmtId="0" fontId="20" fillId="0" borderId="50" xfId="0" applyFont="1" applyBorder="1" applyAlignment="1">
      <alignment horizontal="center" vertical="center"/>
    </xf>
    <xf numFmtId="14" fontId="20" fillId="0" borderId="23" xfId="0" applyNumberFormat="1" applyFont="1" applyBorder="1" applyAlignment="1">
      <alignment horizontal="center" vertical="center"/>
    </xf>
    <xf numFmtId="0" fontId="22"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9" fontId="4" fillId="7" borderId="19" xfId="3" applyFont="1" applyFill="1" applyBorder="1" applyAlignment="1">
      <alignment vertical="center" wrapText="1"/>
    </xf>
    <xf numFmtId="0" fontId="4" fillId="8" borderId="19" xfId="0" applyFont="1" applyFill="1" applyBorder="1" applyAlignment="1">
      <alignment horizontal="left" vertical="center" wrapText="1"/>
    </xf>
    <xf numFmtId="0" fontId="10" fillId="10" borderId="47" xfId="0" applyFont="1" applyFill="1" applyBorder="1" applyAlignment="1">
      <alignment horizontal="center" vertical="center" wrapText="1"/>
    </xf>
    <xf numFmtId="0" fontId="4" fillId="7" borderId="19" xfId="0" applyFont="1" applyFill="1" applyBorder="1" applyAlignment="1">
      <alignment horizontal="left" vertical="center" wrapText="1"/>
    </xf>
    <xf numFmtId="0" fontId="3" fillId="10" borderId="47" xfId="0" applyFont="1" applyFill="1" applyBorder="1" applyAlignment="1">
      <alignment horizontal="center" vertical="center" wrapText="1"/>
    </xf>
    <xf numFmtId="9" fontId="16" fillId="2" borderId="48" xfId="0" applyNumberFormat="1" applyFont="1" applyFill="1" applyBorder="1" applyAlignment="1">
      <alignment horizontal="center" vertical="center"/>
    </xf>
    <xf numFmtId="0" fontId="7" fillId="8" borderId="19" xfId="0" applyFont="1" applyFill="1" applyBorder="1" applyAlignment="1">
      <alignment vertical="center" wrapText="1"/>
    </xf>
    <xf numFmtId="0" fontId="7" fillId="8" borderId="19" xfId="0" applyFont="1" applyFill="1" applyBorder="1" applyAlignment="1">
      <alignment horizontal="center" vertical="center" wrapText="1"/>
    </xf>
    <xf numFmtId="0" fontId="8" fillId="8" borderId="19" xfId="0" applyFont="1" applyFill="1" applyBorder="1" applyAlignment="1">
      <alignment horizontal="center" vertical="center" wrapText="1"/>
    </xf>
    <xf numFmtId="9" fontId="8" fillId="7" borderId="19" xfId="0" applyNumberFormat="1" applyFont="1" applyFill="1" applyBorder="1" applyAlignment="1">
      <alignment horizontal="center" vertical="center" wrapText="1"/>
    </xf>
    <xf numFmtId="9" fontId="8" fillId="6" borderId="19" xfId="0" applyNumberFormat="1" applyFont="1" applyFill="1" applyBorder="1" applyAlignment="1">
      <alignment horizontal="center" vertical="center" wrapText="1"/>
    </xf>
    <xf numFmtId="9" fontId="8" fillId="8" borderId="19" xfId="0" applyNumberFormat="1" applyFont="1" applyFill="1" applyBorder="1" applyAlignment="1">
      <alignment horizontal="center" vertical="center" wrapText="1"/>
    </xf>
    <xf numFmtId="0" fontId="18" fillId="0" borderId="0" xfId="0" applyFont="1" applyAlignment="1">
      <alignment vertical="center" wrapText="1"/>
    </xf>
    <xf numFmtId="9" fontId="3" fillId="2" borderId="29" xfId="0" applyNumberFormat="1" applyFont="1" applyFill="1" applyBorder="1" applyAlignment="1">
      <alignment horizontal="center" vertical="center"/>
    </xf>
    <xf numFmtId="0" fontId="7" fillId="7" borderId="19" xfId="0" applyFont="1" applyFill="1" applyBorder="1" applyAlignment="1">
      <alignment horizontal="center" vertical="center" wrapText="1"/>
    </xf>
    <xf numFmtId="0" fontId="9" fillId="10" borderId="47" xfId="0" applyFont="1" applyFill="1" applyBorder="1" applyAlignment="1">
      <alignment horizontal="center" vertical="center" wrapText="1"/>
    </xf>
    <xf numFmtId="9" fontId="4" fillId="9" borderId="41" xfId="3" applyFont="1" applyFill="1" applyBorder="1" applyAlignment="1">
      <alignment horizontal="center" vertical="center" wrapText="1"/>
    </xf>
    <xf numFmtId="0" fontId="4" fillId="9" borderId="41" xfId="0" applyFont="1" applyFill="1" applyBorder="1" applyAlignment="1">
      <alignment horizontal="center" vertical="center" wrapText="1"/>
    </xf>
    <xf numFmtId="9" fontId="4" fillId="9" borderId="52" xfId="3" applyFont="1" applyFill="1" applyBorder="1" applyAlignment="1">
      <alignment horizontal="center" vertical="center" wrapText="1"/>
    </xf>
    <xf numFmtId="9" fontId="4" fillId="6" borderId="41" xfId="0" applyNumberFormat="1" applyFont="1" applyFill="1" applyBorder="1" applyAlignment="1">
      <alignment horizontal="center" vertical="center" wrapText="1"/>
    </xf>
    <xf numFmtId="9" fontId="4" fillId="6" borderId="41" xfId="3" applyFont="1" applyFill="1" applyBorder="1" applyAlignment="1">
      <alignment horizontal="center" vertical="center" wrapText="1"/>
    </xf>
    <xf numFmtId="0" fontId="4" fillId="6" borderId="41" xfId="0" applyFont="1" applyFill="1" applyBorder="1" applyAlignment="1">
      <alignment horizontal="justify" vertical="center" wrapText="1"/>
    </xf>
    <xf numFmtId="0" fontId="4" fillId="7" borderId="53"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7" fillId="0" borderId="0" xfId="0" applyFont="1"/>
    <xf numFmtId="0" fontId="22" fillId="0" borderId="0" xfId="0" applyFont="1" applyAlignment="1">
      <alignment horizontal="center" vertical="center" wrapText="1"/>
    </xf>
    <xf numFmtId="0" fontId="4" fillId="7" borderId="53" xfId="0" applyFont="1" applyFill="1" applyBorder="1" applyAlignment="1">
      <alignment vertical="center" wrapText="1"/>
    </xf>
    <xf numFmtId="10" fontId="4" fillId="6" borderId="53" xfId="0" applyNumberFormat="1" applyFont="1" applyFill="1" applyBorder="1" applyAlignment="1">
      <alignment horizontal="center" vertical="center" wrapText="1"/>
    </xf>
    <xf numFmtId="10" fontId="11" fillId="11" borderId="53" xfId="0" applyNumberFormat="1" applyFont="1" applyFill="1" applyBorder="1" applyAlignment="1">
      <alignment horizontal="center" vertical="center" wrapText="1"/>
    </xf>
    <xf numFmtId="9" fontId="11" fillId="11" borderId="53" xfId="0" applyNumberFormat="1" applyFont="1" applyFill="1" applyBorder="1" applyAlignment="1">
      <alignment horizontal="center" vertical="center" wrapText="1"/>
    </xf>
    <xf numFmtId="0" fontId="11" fillId="11" borderId="53" xfId="0" applyFont="1" applyFill="1" applyBorder="1" applyAlignment="1">
      <alignment horizontal="center" vertical="center" wrapText="1"/>
    </xf>
    <xf numFmtId="1" fontId="4" fillId="7" borderId="53" xfId="3" applyNumberFormat="1" applyFont="1" applyFill="1" applyBorder="1" applyAlignment="1">
      <alignment horizontal="center" vertical="center" wrapText="1"/>
    </xf>
    <xf numFmtId="9" fontId="4" fillId="6" borderId="53" xfId="3" applyFont="1" applyFill="1" applyBorder="1" applyAlignment="1">
      <alignment horizontal="center" vertical="center" wrapText="1"/>
    </xf>
    <xf numFmtId="0" fontId="6" fillId="6" borderId="53" xfId="0" applyFont="1" applyFill="1" applyBorder="1" applyAlignment="1">
      <alignment horizontal="center" vertical="center" wrapText="1"/>
    </xf>
    <xf numFmtId="0" fontId="4" fillId="9" borderId="53" xfId="0" applyFont="1" applyFill="1" applyBorder="1" applyAlignment="1">
      <alignment horizontal="left" vertical="center"/>
    </xf>
    <xf numFmtId="1" fontId="11" fillId="11" borderId="53" xfId="0" applyNumberFormat="1" applyFont="1" applyFill="1" applyBorder="1" applyAlignment="1">
      <alignment horizontal="center" vertical="center" wrapText="1"/>
    </xf>
    <xf numFmtId="0" fontId="4" fillId="9" borderId="55" xfId="0" applyFont="1" applyFill="1" applyBorder="1" applyAlignment="1">
      <alignment vertical="center" wrapText="1"/>
    </xf>
    <xf numFmtId="0" fontId="4" fillId="9" borderId="54" xfId="0" applyFont="1" applyFill="1" applyBorder="1" applyAlignment="1">
      <alignment vertical="center" wrapText="1"/>
    </xf>
    <xf numFmtId="9" fontId="4" fillId="6" borderId="57" xfId="0" applyNumberFormat="1" applyFont="1" applyFill="1" applyBorder="1" applyAlignment="1">
      <alignment horizontal="center" vertical="center" wrapText="1"/>
    </xf>
    <xf numFmtId="168" fontId="4" fillId="7" borderId="41" xfId="3" applyNumberFormat="1" applyFont="1" applyFill="1" applyBorder="1" applyAlignment="1">
      <alignment horizontal="center" vertical="center" wrapText="1"/>
    </xf>
    <xf numFmtId="9" fontId="4" fillId="7" borderId="41" xfId="3" applyFont="1" applyFill="1" applyBorder="1" applyAlignment="1">
      <alignment horizontal="center" vertical="center" wrapText="1"/>
    </xf>
    <xf numFmtId="170" fontId="4" fillId="7" borderId="41" xfId="3" applyNumberFormat="1" applyFont="1" applyFill="1" applyBorder="1" applyAlignment="1">
      <alignment vertical="center" wrapText="1"/>
    </xf>
    <xf numFmtId="0" fontId="4" fillId="6" borderId="59" xfId="0" applyFont="1" applyFill="1" applyBorder="1" applyAlignment="1">
      <alignment horizontal="center" vertical="center" wrapText="1"/>
    </xf>
    <xf numFmtId="9" fontId="4" fillId="6" borderId="59" xfId="0" applyNumberFormat="1" applyFont="1" applyFill="1" applyBorder="1" applyAlignment="1">
      <alignment horizontal="center" vertical="center" wrapText="1"/>
    </xf>
    <xf numFmtId="0" fontId="4" fillId="9" borderId="57" xfId="0" applyFont="1" applyFill="1" applyBorder="1" applyAlignment="1">
      <alignment vertical="center" wrapText="1"/>
    </xf>
    <xf numFmtId="0" fontId="4" fillId="6" borderId="60"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57" xfId="0" applyFont="1" applyFill="1" applyBorder="1" applyAlignment="1">
      <alignment horizontal="center" vertical="center" wrapText="1"/>
    </xf>
    <xf numFmtId="0" fontId="4" fillId="16" borderId="19" xfId="0" applyFont="1" applyFill="1" applyBorder="1" applyAlignment="1">
      <alignment horizontal="center" vertical="center" wrapText="1"/>
    </xf>
    <xf numFmtId="10" fontId="4" fillId="7" borderId="19" xfId="3" applyNumberFormat="1" applyFont="1" applyFill="1" applyBorder="1" applyAlignment="1">
      <alignment horizontal="center" vertical="center" wrapText="1"/>
    </xf>
    <xf numFmtId="9" fontId="4" fillId="6" borderId="19" xfId="0" applyNumberFormat="1" applyFont="1" applyFill="1" applyBorder="1" applyAlignment="1">
      <alignment horizontal="center" vertical="center" wrapText="1"/>
    </xf>
    <xf numFmtId="10" fontId="4" fillId="7" borderId="19" xfId="0" applyNumberFormat="1" applyFont="1" applyFill="1" applyBorder="1" applyAlignment="1">
      <alignment vertical="center" wrapText="1"/>
    </xf>
    <xf numFmtId="0" fontId="4" fillId="7" borderId="19" xfId="3" applyNumberFormat="1" applyFont="1" applyFill="1" applyBorder="1" applyAlignment="1">
      <alignment horizontal="center" vertical="center" wrapText="1"/>
    </xf>
    <xf numFmtId="1" fontId="6" fillId="6" borderId="19" xfId="0" applyNumberFormat="1" applyFont="1" applyFill="1" applyBorder="1" applyAlignment="1">
      <alignment horizontal="center" vertical="center" wrapText="1"/>
    </xf>
    <xf numFmtId="10" fontId="6" fillId="7" borderId="19" xfId="3" applyNumberFormat="1" applyFont="1" applyFill="1" applyBorder="1" applyAlignment="1">
      <alignment horizontal="center" vertical="center" wrapText="1"/>
    </xf>
    <xf numFmtId="10" fontId="8" fillId="7" borderId="19" xfId="3" applyNumberFormat="1" applyFont="1" applyFill="1" applyBorder="1" applyAlignment="1">
      <alignment horizontal="center" vertical="center" wrapText="1"/>
    </xf>
    <xf numFmtId="10" fontId="8" fillId="6" borderId="19" xfId="0" applyNumberFormat="1" applyFont="1" applyFill="1" applyBorder="1" applyAlignment="1">
      <alignment horizontal="center" vertical="center" wrapText="1"/>
    </xf>
    <xf numFmtId="1" fontId="6" fillId="7" borderId="19" xfId="0" applyNumberFormat="1" applyFont="1" applyFill="1" applyBorder="1" applyAlignment="1">
      <alignment horizontal="center" vertical="center" wrapText="1"/>
    </xf>
    <xf numFmtId="0" fontId="7" fillId="7" borderId="41" xfId="0" applyFont="1" applyFill="1" applyBorder="1" applyAlignment="1">
      <alignment vertical="center" wrapText="1"/>
    </xf>
    <xf numFmtId="0" fontId="7" fillId="7" borderId="41" xfId="0" applyFont="1" applyFill="1" applyBorder="1" applyAlignment="1">
      <alignment horizontal="center" vertical="center" wrapText="1"/>
    </xf>
    <xf numFmtId="9" fontId="7" fillId="7" borderId="41" xfId="0" applyNumberFormat="1" applyFont="1" applyFill="1" applyBorder="1" applyAlignment="1">
      <alignment horizontal="center" vertical="center" wrapText="1"/>
    </xf>
    <xf numFmtId="0" fontId="7" fillId="6" borderId="41" xfId="0" applyFont="1" applyFill="1" applyBorder="1" applyAlignment="1">
      <alignment horizontal="center" vertical="center" wrapText="1"/>
    </xf>
    <xf numFmtId="10" fontId="4" fillId="6" borderId="19" xfId="3" applyNumberFormat="1" applyFont="1" applyFill="1" applyBorder="1" applyAlignment="1">
      <alignment horizontal="center" vertical="center" wrapText="1"/>
    </xf>
    <xf numFmtId="0" fontId="24" fillId="10" borderId="47" xfId="0" applyFont="1" applyFill="1" applyBorder="1" applyAlignment="1">
      <alignment horizontal="center" vertical="center" wrapText="1"/>
    </xf>
    <xf numFmtId="1" fontId="8" fillId="6" borderId="41" xfId="3" applyNumberFormat="1" applyFont="1" applyFill="1" applyBorder="1" applyAlignment="1">
      <alignment horizontal="center" vertical="center" wrapText="1"/>
    </xf>
    <xf numFmtId="49" fontId="25" fillId="7" borderId="19" xfId="2" applyNumberFormat="1" applyFont="1" applyFill="1" applyBorder="1" applyAlignment="1">
      <alignment horizontal="center" vertical="center" wrapText="1"/>
    </xf>
    <xf numFmtId="9" fontId="7" fillId="7" borderId="19" xfId="3" applyFont="1" applyFill="1" applyBorder="1" applyAlignment="1">
      <alignment horizontal="center" vertical="center" wrapText="1"/>
    </xf>
    <xf numFmtId="9" fontId="0" fillId="2" borderId="1" xfId="3" applyFont="1" applyFill="1" applyBorder="1" applyAlignment="1">
      <alignment horizontal="center"/>
    </xf>
    <xf numFmtId="168" fontId="9" fillId="2" borderId="29" xfId="0" applyNumberFormat="1" applyFont="1" applyFill="1" applyBorder="1" applyAlignment="1">
      <alignment horizontal="center" vertical="center"/>
    </xf>
    <xf numFmtId="9" fontId="14" fillId="13" borderId="34" xfId="3" applyFont="1" applyFill="1" applyBorder="1" applyAlignment="1">
      <alignment horizontal="center" vertical="center"/>
    </xf>
    <xf numFmtId="168" fontId="11" fillId="11" borderId="53" xfId="0" applyNumberFormat="1" applyFont="1" applyFill="1" applyBorder="1" applyAlignment="1">
      <alignment horizontal="center" vertical="center" wrapText="1"/>
    </xf>
    <xf numFmtId="0" fontId="4" fillId="7" borderId="19" xfId="2" applyNumberFormat="1" applyFont="1" applyFill="1" applyBorder="1" applyAlignment="1">
      <alignment horizontal="center" vertical="center" wrapText="1"/>
    </xf>
    <xf numFmtId="168" fontId="4" fillId="6" borderId="57" xfId="3" applyNumberFormat="1" applyFont="1" applyFill="1" applyBorder="1" applyAlignment="1">
      <alignment horizontal="center" vertical="center" wrapText="1"/>
    </xf>
    <xf numFmtId="0" fontId="4" fillId="6" borderId="57" xfId="0" applyFont="1" applyFill="1" applyBorder="1" applyAlignment="1">
      <alignment vertical="center" wrapText="1"/>
    </xf>
    <xf numFmtId="168" fontId="4" fillId="6" borderId="57" xfId="0" applyNumberFormat="1" applyFont="1" applyFill="1" applyBorder="1" applyAlignment="1">
      <alignment horizontal="center" vertical="center" wrapText="1"/>
    </xf>
    <xf numFmtId="0" fontId="6" fillId="6" borderId="19" xfId="0" applyFont="1" applyFill="1" applyBorder="1" applyAlignment="1">
      <alignment horizontal="left" vertical="center" wrapText="1"/>
    </xf>
    <xf numFmtId="0" fontId="7" fillId="7" borderId="53" xfId="0" applyFont="1" applyFill="1" applyBorder="1" applyAlignment="1">
      <alignment horizontal="center" vertical="center" wrapText="1"/>
    </xf>
    <xf numFmtId="9" fontId="7" fillId="7" borderId="53" xfId="3" applyFont="1" applyFill="1" applyBorder="1" applyAlignment="1">
      <alignment horizontal="center" vertical="center" wrapText="1"/>
    </xf>
    <xf numFmtId="0" fontId="7" fillId="9" borderId="53"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6" borderId="53" xfId="0" applyFont="1" applyFill="1" applyBorder="1" applyAlignment="1">
      <alignment horizontal="center" vertical="center" wrapText="1"/>
    </xf>
    <xf numFmtId="9" fontId="7" fillId="6" borderId="53" xfId="0" applyNumberFormat="1" applyFont="1" applyFill="1" applyBorder="1" applyAlignment="1">
      <alignment horizontal="center" vertical="center" wrapText="1"/>
    </xf>
    <xf numFmtId="0" fontId="7" fillId="6" borderId="53" xfId="0" applyFont="1" applyFill="1" applyBorder="1" applyAlignment="1">
      <alignment vertical="center" wrapText="1"/>
    </xf>
    <xf numFmtId="0" fontId="13" fillId="11" borderId="0" xfId="0" applyFont="1" applyFill="1" applyAlignment="1">
      <alignment horizontal="center" vertical="center"/>
    </xf>
    <xf numFmtId="9" fontId="14" fillId="13" borderId="63" xfId="3" applyFont="1" applyFill="1" applyBorder="1" applyAlignment="1">
      <alignment horizontal="center" vertical="center"/>
    </xf>
    <xf numFmtId="10" fontId="27" fillId="2" borderId="0" xfId="3" applyNumberFormat="1" applyFont="1" applyFill="1" applyBorder="1"/>
    <xf numFmtId="0" fontId="27" fillId="2" borderId="0" xfId="0" applyFont="1" applyFill="1"/>
    <xf numFmtId="10" fontId="27" fillId="2" borderId="0" xfId="3" applyNumberFormat="1" applyFont="1" applyFill="1"/>
    <xf numFmtId="9" fontId="27" fillId="2" borderId="0" xfId="0" applyNumberFormat="1" applyFont="1" applyFill="1"/>
    <xf numFmtId="10" fontId="27" fillId="2" borderId="0" xfId="0" applyNumberFormat="1" applyFont="1" applyFill="1"/>
    <xf numFmtId="168" fontId="27" fillId="2" borderId="0" xfId="0" applyNumberFormat="1" applyFont="1" applyFill="1"/>
    <xf numFmtId="0" fontId="3" fillId="2" borderId="1" xfId="0" applyFont="1" applyFill="1" applyBorder="1" applyAlignment="1">
      <alignment horizontal="center"/>
    </xf>
    <xf numFmtId="0" fontId="27" fillId="2" borderId="0" xfId="0" applyFont="1" applyFill="1" applyAlignment="1">
      <alignment horizontal="center" vertical="center"/>
    </xf>
    <xf numFmtId="9" fontId="0" fillId="2" borderId="30" xfId="3" applyFont="1" applyFill="1" applyBorder="1" applyAlignment="1">
      <alignment horizontal="center"/>
    </xf>
    <xf numFmtId="9" fontId="0" fillId="2" borderId="23" xfId="3" applyFont="1" applyFill="1" applyBorder="1" applyAlignment="1">
      <alignment horizontal="center"/>
    </xf>
    <xf numFmtId="0" fontId="2" fillId="3" borderId="1" xfId="0" applyFont="1" applyFill="1" applyBorder="1" applyAlignment="1">
      <alignment horizontal="center" vertical="center"/>
    </xf>
    <xf numFmtId="0" fontId="12" fillId="12" borderId="1" xfId="0" applyFont="1" applyFill="1" applyBorder="1" applyAlignment="1">
      <alignment horizontal="center" vertical="center"/>
    </xf>
    <xf numFmtId="0" fontId="3" fillId="7" borderId="1" xfId="0" applyFont="1" applyFill="1" applyBorder="1" applyAlignment="1">
      <alignment horizontal="center"/>
    </xf>
    <xf numFmtId="0" fontId="4" fillId="7"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4" fillId="2" borderId="0" xfId="0" applyFont="1" applyFill="1" applyAlignment="1">
      <alignment horizontal="center" vertical="center"/>
    </xf>
    <xf numFmtId="0" fontId="4" fillId="2" borderId="51" xfId="0" applyFont="1" applyFill="1" applyBorder="1" applyAlignment="1">
      <alignment horizontal="center" vertical="center"/>
    </xf>
    <xf numFmtId="0" fontId="7" fillId="7" borderId="19"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1" fillId="15"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7" borderId="19" xfId="0" applyFont="1" applyFill="1" applyBorder="1" applyAlignment="1">
      <alignment horizontal="center" vertical="center"/>
    </xf>
    <xf numFmtId="9" fontId="4" fillId="7" borderId="19" xfId="3"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0" xfId="0" applyFont="1" applyFill="1" applyAlignment="1">
      <alignment horizontal="center" vertical="center" wrapText="1"/>
    </xf>
    <xf numFmtId="0" fontId="7" fillId="6" borderId="16"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9" xfId="0"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4"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40"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2" xfId="0" applyFont="1" applyFill="1" applyBorder="1" applyAlignment="1">
      <alignment horizontal="center" vertical="center" wrapText="1"/>
    </xf>
    <xf numFmtId="9" fontId="4" fillId="7" borderId="24" xfId="3" applyFont="1" applyFill="1" applyBorder="1" applyAlignment="1">
      <alignment horizontal="center" vertical="center" wrapText="1"/>
    </xf>
    <xf numFmtId="9" fontId="4" fillId="7" borderId="18" xfId="3" applyFont="1" applyFill="1" applyBorder="1" applyAlignment="1">
      <alignment horizontal="center" vertical="center" wrapText="1"/>
    </xf>
    <xf numFmtId="0" fontId="4" fillId="7"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9" fontId="4" fillId="7" borderId="44" xfId="3" applyFont="1" applyFill="1" applyBorder="1" applyAlignment="1">
      <alignment horizontal="center" vertical="center" wrapText="1"/>
    </xf>
    <xf numFmtId="9" fontId="4" fillId="7" borderId="46" xfId="3" applyFont="1" applyFill="1" applyBorder="1" applyAlignment="1">
      <alignment horizontal="center" vertical="center" wrapText="1"/>
    </xf>
    <xf numFmtId="170" fontId="4" fillId="7" borderId="44" xfId="3" applyNumberFormat="1" applyFont="1" applyFill="1" applyBorder="1" applyAlignment="1">
      <alignment horizontal="center" vertical="center" wrapText="1"/>
    </xf>
    <xf numFmtId="170" fontId="4" fillId="7" borderId="46" xfId="3" applyNumberFormat="1"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4" fillId="7" borderId="61"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61" xfId="0" applyFont="1" applyFill="1" applyBorder="1" applyAlignment="1">
      <alignment horizontal="center" vertical="center" wrapText="1"/>
    </xf>
    <xf numFmtId="0" fontId="4" fillId="7" borderId="62" xfId="0" applyFont="1" applyFill="1" applyBorder="1" applyAlignment="1">
      <alignment horizontal="center" vertical="center" wrapText="1"/>
    </xf>
    <xf numFmtId="9" fontId="4" fillId="7" borderId="61" xfId="3" applyFont="1" applyFill="1" applyBorder="1" applyAlignment="1">
      <alignment horizontal="center" vertical="center" wrapText="1"/>
    </xf>
    <xf numFmtId="9" fontId="4" fillId="7" borderId="62" xfId="3" applyFont="1" applyFill="1" applyBorder="1" applyAlignment="1">
      <alignment horizontal="center" vertical="center" wrapText="1"/>
    </xf>
    <xf numFmtId="170" fontId="4" fillId="7" borderId="56" xfId="3" applyNumberFormat="1" applyFont="1" applyFill="1" applyBorder="1" applyAlignment="1">
      <alignment horizontal="center" vertical="center" wrapText="1"/>
    </xf>
    <xf numFmtId="170" fontId="4" fillId="7" borderId="58" xfId="3" applyNumberFormat="1" applyFont="1" applyFill="1" applyBorder="1" applyAlignment="1">
      <alignment horizontal="center" vertical="center" wrapText="1"/>
    </xf>
    <xf numFmtId="170" fontId="4" fillId="7" borderId="55" xfId="3" applyNumberFormat="1" applyFont="1" applyFill="1" applyBorder="1" applyAlignment="1">
      <alignment horizontal="center" vertical="center" wrapText="1"/>
    </xf>
    <xf numFmtId="168" fontId="4" fillId="7" borderId="44" xfId="3" applyNumberFormat="1" applyFont="1" applyFill="1" applyBorder="1" applyAlignment="1">
      <alignment horizontal="center" vertical="center" wrapText="1"/>
    </xf>
    <xf numFmtId="168" fontId="4" fillId="7" borderId="46" xfId="3" applyNumberFormat="1" applyFont="1" applyFill="1" applyBorder="1" applyAlignment="1">
      <alignment horizontal="center" vertical="center" wrapText="1"/>
    </xf>
    <xf numFmtId="9" fontId="7" fillId="6" borderId="44" xfId="0" applyNumberFormat="1" applyFont="1" applyFill="1" applyBorder="1" applyAlignment="1">
      <alignment horizontal="center" vertical="center" wrapText="1"/>
    </xf>
    <xf numFmtId="9" fontId="7" fillId="6" borderId="46" xfId="0" applyNumberFormat="1" applyFont="1" applyFill="1" applyBorder="1" applyAlignment="1">
      <alignment horizontal="center" vertical="center" wrapText="1"/>
    </xf>
    <xf numFmtId="168" fontId="8" fillId="7" borderId="44" xfId="3" applyNumberFormat="1" applyFont="1" applyFill="1" applyBorder="1" applyAlignment="1">
      <alignment horizontal="center" vertical="center" wrapText="1"/>
    </xf>
    <xf numFmtId="168" fontId="8" fillId="7" borderId="46" xfId="3" applyNumberFormat="1" applyFont="1" applyFill="1" applyBorder="1" applyAlignment="1">
      <alignment horizontal="center" vertical="center" wrapText="1"/>
    </xf>
    <xf numFmtId="9" fontId="8" fillId="7" borderId="44" xfId="3" applyFont="1" applyFill="1" applyBorder="1" applyAlignment="1">
      <alignment horizontal="center" vertical="center" wrapText="1"/>
    </xf>
    <xf numFmtId="9" fontId="8" fillId="7" borderId="46" xfId="3"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6" xfId="0" applyFont="1" applyFill="1" applyBorder="1" applyAlignment="1">
      <alignment horizontal="center" vertical="center" wrapText="1"/>
    </xf>
    <xf numFmtId="165" fontId="7" fillId="6" borderId="41" xfId="1" applyFont="1" applyFill="1" applyBorder="1" applyAlignment="1">
      <alignment horizontal="center" vertical="center" wrapText="1"/>
    </xf>
    <xf numFmtId="0" fontId="4" fillId="7" borderId="41" xfId="0" applyFont="1" applyFill="1" applyBorder="1" applyAlignment="1">
      <alignment horizontal="center" vertical="center" wrapText="1"/>
    </xf>
  </cellXfs>
  <cellStyles count="14">
    <cellStyle name="Comma [0]" xfId="1" builtinId="6"/>
    <cellStyle name="Comma [0] 2" xfId="9" xr:uid="{BD0B569C-BF38-4286-BBED-87BE07D3E39A}"/>
    <cellStyle name="Currency [0]" xfId="2" builtinId="7"/>
    <cellStyle name="Currency [0] 2" xfId="10" xr:uid="{7FDE4C19-3430-4C8E-B1D5-3B2273EBA1BA}"/>
    <cellStyle name="Millares [0] 2" xfId="6" xr:uid="{00000000-0005-0000-0000-000001000000}"/>
    <cellStyle name="Millares [0] 2 2" xfId="12" xr:uid="{B56FB6D3-8C8F-4ADF-B600-D567E6CD09EA}"/>
    <cellStyle name="Moneda [0] 2" xfId="5" xr:uid="{00000000-0005-0000-0000-000003000000}"/>
    <cellStyle name="Moneda [0] 3" xfId="7" xr:uid="{00000000-0005-0000-0000-000004000000}"/>
    <cellStyle name="Moneda [0] 3 2" xfId="13" xr:uid="{350C885A-97EA-4F8E-893B-7B09422B3D57}"/>
    <cellStyle name="Moneda 2" xfId="4" xr:uid="{00000000-0005-0000-0000-000005000000}"/>
    <cellStyle name="Moneda 2 2" xfId="11" xr:uid="{686B41F9-354E-4BCD-8A1F-6DCA4EAA3959}"/>
    <cellStyle name="Normal" xfId="0" builtinId="0"/>
    <cellStyle name="Normal 4" xfId="8" xr:uid="{0D4C35EF-652D-4BDD-8268-F4D07379388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C5FC1CE8-D508-43DE-BF37-329D774B1959}"/>
            </a:ext>
          </a:extLst>
        </xdr:cNvPr>
        <xdr:cNvGrpSpPr/>
      </xdr:nvGrpSpPr>
      <xdr:grpSpPr>
        <a:xfrm>
          <a:off x="0" y="0"/>
          <a:ext cx="2601058" cy="805962"/>
          <a:chOff x="228600" y="47625"/>
          <a:chExt cx="2680608" cy="981075"/>
        </a:xfrm>
      </xdr:grpSpPr>
      <xdr:pic>
        <xdr:nvPicPr>
          <xdr:cNvPr id="3" name="Picture 5">
            <a:extLst>
              <a:ext uri="{FF2B5EF4-FFF2-40B4-BE49-F238E27FC236}">
                <a16:creationId xmlns:a16="http://schemas.microsoft.com/office/drawing/2014/main" id="{6746C301-725E-4E9C-A50B-C142FE9DA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4CB70E5-133A-4D26-824F-DFAB486370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DC34D37F-7BC1-4B44-BB1F-03CA98F655F7}"/>
            </a:ext>
          </a:extLst>
        </xdr:cNvPr>
        <xdr:cNvGrpSpPr/>
      </xdr:nvGrpSpPr>
      <xdr:grpSpPr>
        <a:xfrm>
          <a:off x="0" y="0"/>
          <a:ext cx="2601058" cy="805962"/>
          <a:chOff x="228600" y="47625"/>
          <a:chExt cx="2680608" cy="981075"/>
        </a:xfrm>
      </xdr:grpSpPr>
      <xdr:pic>
        <xdr:nvPicPr>
          <xdr:cNvPr id="6" name="Picture 5">
            <a:extLst>
              <a:ext uri="{FF2B5EF4-FFF2-40B4-BE49-F238E27FC236}">
                <a16:creationId xmlns:a16="http://schemas.microsoft.com/office/drawing/2014/main" id="{379B9530-281B-4F97-8CDF-3EA9B84F4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9B878C83-2FFF-4E87-8E26-ED53AAAD3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1216A15-19A0-4F7F-9EA9-B8386F6E5030}"/>
            </a:ext>
          </a:extLst>
        </xdr:cNvPr>
        <xdr:cNvGrpSpPr/>
      </xdr:nvGrpSpPr>
      <xdr:grpSpPr>
        <a:xfrm>
          <a:off x="0" y="0"/>
          <a:ext cx="3077308" cy="783981"/>
          <a:chOff x="228600" y="47625"/>
          <a:chExt cx="2680608" cy="981075"/>
        </a:xfrm>
      </xdr:grpSpPr>
      <xdr:pic>
        <xdr:nvPicPr>
          <xdr:cNvPr id="3" name="Picture 5">
            <a:extLst>
              <a:ext uri="{FF2B5EF4-FFF2-40B4-BE49-F238E27FC236}">
                <a16:creationId xmlns:a16="http://schemas.microsoft.com/office/drawing/2014/main" id="{770917DF-062F-4D00-8E5B-9AF99A115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6FB3321-678B-46B5-88DE-2965253E8DA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8" name="Grupo 1">
          <a:extLst>
            <a:ext uri="{FF2B5EF4-FFF2-40B4-BE49-F238E27FC236}">
              <a16:creationId xmlns:a16="http://schemas.microsoft.com/office/drawing/2014/main" id="{6C2C77B3-10F9-4BF4-A6F4-071B125307CB}"/>
            </a:ext>
          </a:extLst>
        </xdr:cNvPr>
        <xdr:cNvGrpSpPr/>
      </xdr:nvGrpSpPr>
      <xdr:grpSpPr>
        <a:xfrm>
          <a:off x="0" y="0"/>
          <a:ext cx="3077308" cy="783981"/>
          <a:chOff x="228600" y="47625"/>
          <a:chExt cx="2680608" cy="981075"/>
        </a:xfrm>
      </xdr:grpSpPr>
      <xdr:pic>
        <xdr:nvPicPr>
          <xdr:cNvPr id="9" name="Picture 5">
            <a:extLst>
              <a:ext uri="{FF2B5EF4-FFF2-40B4-BE49-F238E27FC236}">
                <a16:creationId xmlns:a16="http://schemas.microsoft.com/office/drawing/2014/main" id="{CA9B7108-17B9-4726-A138-922F48D8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A58D380E-3F69-4B7B-85E7-70F7A29725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188819</xdr:rowOff>
    </xdr:to>
    <xdr:grpSp>
      <xdr:nvGrpSpPr>
        <xdr:cNvPr id="5" name="Grupo 1">
          <a:extLst>
            <a:ext uri="{FF2B5EF4-FFF2-40B4-BE49-F238E27FC236}">
              <a16:creationId xmlns:a16="http://schemas.microsoft.com/office/drawing/2014/main" id="{B0001E79-1F6C-48CF-8C79-DCF278965CE9}"/>
            </a:ext>
          </a:extLst>
        </xdr:cNvPr>
        <xdr:cNvGrpSpPr/>
      </xdr:nvGrpSpPr>
      <xdr:grpSpPr>
        <a:xfrm>
          <a:off x="0" y="0"/>
          <a:ext cx="2600325" cy="617444"/>
          <a:chOff x="228600" y="47625"/>
          <a:chExt cx="2680608" cy="981075"/>
        </a:xfrm>
      </xdr:grpSpPr>
      <xdr:pic>
        <xdr:nvPicPr>
          <xdr:cNvPr id="6" name="Picture 5">
            <a:extLst>
              <a:ext uri="{FF2B5EF4-FFF2-40B4-BE49-F238E27FC236}">
                <a16:creationId xmlns:a16="http://schemas.microsoft.com/office/drawing/2014/main" id="{C3A7E896-3822-8E51-D916-AA6E40E84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5CCCA7E2-FB94-D82A-A24F-5E96A3DC7EE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270250" cy="809625"/>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16" name="Grupo 1">
          <a:extLst>
            <a:ext uri="{FF2B5EF4-FFF2-40B4-BE49-F238E27FC236}">
              <a16:creationId xmlns:a16="http://schemas.microsoft.com/office/drawing/2014/main" id="{B7AD9589-F389-4A7C-B8E2-08C9ADBF4B28}"/>
            </a:ext>
          </a:extLst>
        </xdr:cNvPr>
        <xdr:cNvGrpSpPr/>
      </xdr:nvGrpSpPr>
      <xdr:grpSpPr>
        <a:xfrm>
          <a:off x="0" y="0"/>
          <a:ext cx="3270250" cy="809625"/>
          <a:chOff x="228600" y="47625"/>
          <a:chExt cx="2680608" cy="981075"/>
        </a:xfrm>
      </xdr:grpSpPr>
      <xdr:pic>
        <xdr:nvPicPr>
          <xdr:cNvPr id="17" name="Picture 5">
            <a:extLst>
              <a:ext uri="{FF2B5EF4-FFF2-40B4-BE49-F238E27FC236}">
                <a16:creationId xmlns:a16="http://schemas.microsoft.com/office/drawing/2014/main" id="{1A687A2E-7615-48FA-BC23-7F568ECFC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EE1633C0-E876-4FAD-950D-636F6D70F91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F2A0B582-2705-4DA0-969F-348ADBF05C48}"/>
            </a:ext>
          </a:extLst>
        </xdr:cNvPr>
        <xdr:cNvGrpSpPr/>
      </xdr:nvGrpSpPr>
      <xdr:grpSpPr>
        <a:xfrm>
          <a:off x="0" y="0"/>
          <a:ext cx="2606386" cy="813955"/>
          <a:chOff x="228600" y="47625"/>
          <a:chExt cx="2680608" cy="981075"/>
        </a:xfrm>
      </xdr:grpSpPr>
      <xdr:pic>
        <xdr:nvPicPr>
          <xdr:cNvPr id="3" name="Picture 5">
            <a:extLst>
              <a:ext uri="{FF2B5EF4-FFF2-40B4-BE49-F238E27FC236}">
                <a16:creationId xmlns:a16="http://schemas.microsoft.com/office/drawing/2014/main" id="{30D8AECE-3FE9-411C-8A4A-8F5FF3ED2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4AF9F762-595E-4C60-A46C-5DC0AC13CAB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1">
          <a:extLst>
            <a:ext uri="{FF2B5EF4-FFF2-40B4-BE49-F238E27FC236}">
              <a16:creationId xmlns:a16="http://schemas.microsoft.com/office/drawing/2014/main" id="{0787FB12-4726-473A-9A42-153FE036CDB4}"/>
            </a:ext>
          </a:extLst>
        </xdr:cNvPr>
        <xdr:cNvGrpSpPr/>
      </xdr:nvGrpSpPr>
      <xdr:grpSpPr>
        <a:xfrm>
          <a:off x="0" y="0"/>
          <a:ext cx="2606386" cy="813955"/>
          <a:chOff x="228600" y="47625"/>
          <a:chExt cx="2680608" cy="981075"/>
        </a:xfrm>
      </xdr:grpSpPr>
      <xdr:pic>
        <xdr:nvPicPr>
          <xdr:cNvPr id="6" name="Picture 5">
            <a:extLst>
              <a:ext uri="{FF2B5EF4-FFF2-40B4-BE49-F238E27FC236}">
                <a16:creationId xmlns:a16="http://schemas.microsoft.com/office/drawing/2014/main" id="{6511208A-F93C-4AED-9E5C-41423F11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7CA510F-AF73-4D22-8127-B4F8D44C49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441864" cy="813955"/>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441864" cy="813955"/>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623674</xdr:colOff>
      <xdr:row>0</xdr:row>
      <xdr:rowOff>0</xdr:rowOff>
    </xdr:from>
    <xdr:to>
      <xdr:col>1</xdr:col>
      <xdr:colOff>842695</xdr:colOff>
      <xdr:row>2</xdr:row>
      <xdr:rowOff>157426</xdr:rowOff>
    </xdr:to>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674" y="0"/>
          <a:ext cx="1257246" cy="633676"/>
        </a:xfrm>
        <a:prstGeom prst="rect">
          <a:avLst/>
        </a:prstGeom>
        <a:solidFill>
          <a:srgbClr val="FFFFFF"/>
        </a:solidFill>
        <a:ln w="9525">
          <a:solidFill>
            <a:srgbClr val="FFFFFF"/>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3</xdr:row>
      <xdr:rowOff>0</xdr:rowOff>
    </xdr:to>
    <xdr:grpSp>
      <xdr:nvGrpSpPr>
        <xdr:cNvPr id="5" name="Grupo 1">
          <a:extLst>
            <a:ext uri="{FF2B5EF4-FFF2-40B4-BE49-F238E27FC236}">
              <a16:creationId xmlns:a16="http://schemas.microsoft.com/office/drawing/2014/main" id="{02C174EF-9413-46F9-B3BA-A15EEF3883FD}"/>
            </a:ext>
          </a:extLst>
        </xdr:cNvPr>
        <xdr:cNvGrpSpPr/>
      </xdr:nvGrpSpPr>
      <xdr:grpSpPr>
        <a:xfrm>
          <a:off x="0" y="0"/>
          <a:ext cx="2187575" cy="849313"/>
          <a:chOff x="228600" y="47625"/>
          <a:chExt cx="2680608" cy="981075"/>
        </a:xfrm>
      </xdr:grpSpPr>
      <xdr:pic>
        <xdr:nvPicPr>
          <xdr:cNvPr id="6" name="Picture 5">
            <a:extLst>
              <a:ext uri="{FF2B5EF4-FFF2-40B4-BE49-F238E27FC236}">
                <a16:creationId xmlns:a16="http://schemas.microsoft.com/office/drawing/2014/main" id="{E9B4B014-0FCB-4835-9B8A-2B8B10CF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516CC2E-5F55-4F1F-B21A-74DB190EF07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1609725</xdr:colOff>
      <xdr:row>3</xdr:row>
      <xdr:rowOff>0</xdr:rowOff>
    </xdr:to>
    <xdr:grpSp>
      <xdr:nvGrpSpPr>
        <xdr:cNvPr id="2" name="Grupo 1">
          <a:extLst>
            <a:ext uri="{FF2B5EF4-FFF2-40B4-BE49-F238E27FC236}">
              <a16:creationId xmlns:a16="http://schemas.microsoft.com/office/drawing/2014/main" id="{04DAC37B-5A07-4773-AABE-B3D761BF8042}"/>
            </a:ext>
          </a:extLst>
        </xdr:cNvPr>
        <xdr:cNvGrpSpPr/>
      </xdr:nvGrpSpPr>
      <xdr:grpSpPr>
        <a:xfrm>
          <a:off x="0" y="0"/>
          <a:ext cx="2965206" cy="849923"/>
          <a:chOff x="228600" y="47625"/>
          <a:chExt cx="2680608" cy="981075"/>
        </a:xfrm>
      </xdr:grpSpPr>
      <xdr:pic>
        <xdr:nvPicPr>
          <xdr:cNvPr id="3" name="Picture 2">
            <a:extLst>
              <a:ext uri="{FF2B5EF4-FFF2-40B4-BE49-F238E27FC236}">
                <a16:creationId xmlns:a16="http://schemas.microsoft.com/office/drawing/2014/main" id="{4D3AD501-91E8-4F8F-BE6B-3D8E76202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5E04FD26-07DD-4D51-915C-8B7310B1BC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1</xdr:col>
      <xdr:colOff>1047750</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2537377" cy="727213"/>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293594</xdr:rowOff>
    </xdr:to>
    <xdr:grpSp>
      <xdr:nvGrpSpPr>
        <xdr:cNvPr id="2" name="Grupo 1">
          <a:extLst>
            <a:ext uri="{FF2B5EF4-FFF2-40B4-BE49-F238E27FC236}">
              <a16:creationId xmlns:a16="http://schemas.microsoft.com/office/drawing/2014/main" id="{B1C38EB5-8528-4A12-AAC1-7C56019EE0B8}"/>
            </a:ext>
          </a:extLst>
        </xdr:cNvPr>
        <xdr:cNvGrpSpPr/>
      </xdr:nvGrpSpPr>
      <xdr:grpSpPr>
        <a:xfrm>
          <a:off x="0" y="0"/>
          <a:ext cx="2606386" cy="726549"/>
          <a:chOff x="228600" y="47625"/>
          <a:chExt cx="2680608" cy="981075"/>
        </a:xfrm>
      </xdr:grpSpPr>
      <xdr:pic>
        <xdr:nvPicPr>
          <xdr:cNvPr id="3" name="Picture 5">
            <a:extLst>
              <a:ext uri="{FF2B5EF4-FFF2-40B4-BE49-F238E27FC236}">
                <a16:creationId xmlns:a16="http://schemas.microsoft.com/office/drawing/2014/main" id="{25B2607E-08E9-428D-8D56-378893304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30F8458-2D12-4A04-AB73-CAC0261B73A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55C0A9C-67D1-4D02-ABFC-91E46A8CE90E}"/>
            </a:ext>
          </a:extLst>
        </xdr:cNvPr>
        <xdr:cNvGrpSpPr/>
      </xdr:nvGrpSpPr>
      <xdr:grpSpPr>
        <a:xfrm>
          <a:off x="0" y="0"/>
          <a:ext cx="1694089" cy="809625"/>
          <a:chOff x="228600" y="47625"/>
          <a:chExt cx="2680608" cy="981075"/>
        </a:xfrm>
      </xdr:grpSpPr>
      <xdr:pic>
        <xdr:nvPicPr>
          <xdr:cNvPr id="3" name="Picture 5">
            <a:extLst>
              <a:ext uri="{FF2B5EF4-FFF2-40B4-BE49-F238E27FC236}">
                <a16:creationId xmlns:a16="http://schemas.microsoft.com/office/drawing/2014/main" id="{83854D5E-8200-4A6B-A993-7B1A3682F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3102845-E45D-4050-A388-1731CE23A3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N24"/>
  <sheetViews>
    <sheetView tabSelected="1" zoomScale="110" zoomScaleNormal="110" workbookViewId="0">
      <selection activeCell="D8" sqref="D8"/>
    </sheetView>
  </sheetViews>
  <sheetFormatPr defaultColWidth="11.42578125" defaultRowHeight="15" x14ac:dyDescent="0.25"/>
  <cols>
    <col min="1" max="1" width="24.7109375" style="23" customWidth="1"/>
    <col min="2" max="2" width="16.140625" style="23" customWidth="1"/>
    <col min="3" max="3" width="15" style="23" customWidth="1"/>
    <col min="4" max="5" width="11.42578125" style="23" customWidth="1"/>
    <col min="6" max="6" width="11.42578125" style="23"/>
    <col min="7" max="7" width="59.140625" style="23" customWidth="1"/>
    <col min="8" max="8" width="16.42578125" style="23" customWidth="1"/>
    <col min="9" max="9" width="8.28515625" style="199" customWidth="1"/>
    <col min="10" max="10" width="11.42578125" style="198"/>
    <col min="11" max="11" width="12.7109375" style="198" customWidth="1"/>
    <col min="12" max="12" width="11.42578125" style="198"/>
    <col min="13" max="13" width="13.28515625" style="198" customWidth="1"/>
    <col min="14" max="14" width="11.42578125" style="198"/>
    <col min="15" max="16" width="11.42578125" style="23"/>
    <col min="17" max="17" width="19.7109375" style="23" customWidth="1"/>
    <col min="18" max="24" width="11.42578125" style="23"/>
    <col min="25" max="25" width="19.28515625" style="23" customWidth="1"/>
    <col min="26" max="16384" width="11.42578125" style="23"/>
  </cols>
  <sheetData>
    <row r="1" spans="1:13" ht="45" customHeight="1" x14ac:dyDescent="0.25">
      <c r="A1" s="207" t="s">
        <v>9</v>
      </c>
      <c r="B1" s="208" t="s">
        <v>115</v>
      </c>
      <c r="C1" s="208"/>
      <c r="G1" s="40" t="s">
        <v>140</v>
      </c>
      <c r="H1" s="41" t="s">
        <v>273</v>
      </c>
      <c r="I1" s="197"/>
      <c r="J1" s="204" t="s">
        <v>280</v>
      </c>
      <c r="K1" s="204"/>
    </row>
    <row r="2" spans="1:13" ht="33.75" customHeight="1" x14ac:dyDescent="0.25">
      <c r="A2" s="207"/>
      <c r="B2" s="36" t="s">
        <v>105</v>
      </c>
      <c r="C2" s="36" t="s">
        <v>106</v>
      </c>
      <c r="G2" s="42" t="s">
        <v>51</v>
      </c>
      <c r="H2" s="46">
        <f>AVERAGE(SMPCA!Y7,SMPCA!Y8,SMPCA!AC7,OAJ!Y7,OAJ!Y8,SIPTA!Y9,Comunicaciones!Y7,Comunicaciones!AC7,Comunicaciones!AC8,)</f>
        <v>0.72810410071384513</v>
      </c>
      <c r="J2" s="200">
        <v>0.5</v>
      </c>
      <c r="K2" s="200">
        <f>H2/J2</f>
        <v>1.4562082014276903</v>
      </c>
    </row>
    <row r="3" spans="1:13" ht="30" x14ac:dyDescent="0.25">
      <c r="A3" s="33" t="s">
        <v>107</v>
      </c>
      <c r="B3" s="181">
        <f>OAP!Y12</f>
        <v>0.63819999999999999</v>
      </c>
      <c r="C3" s="181">
        <f>OAP!AC12</f>
        <v>1</v>
      </c>
      <c r="G3" s="42" t="s">
        <v>77</v>
      </c>
      <c r="H3" s="47">
        <f>AVERAGE('Sub.Evaluación LA'!Y7,'Sub.Evaluación LA'!Y8,'Sub.Seguimiento LA'!Y7,'Sub.Seguimiento LA'!Y8,'Sub.Seguimiento LA'!Y9,'Sub.Seguimiento LA'!AC7,SIPTA!Y8,)</f>
        <v>0.58027279496818984</v>
      </c>
      <c r="J3" s="200">
        <v>0.5</v>
      </c>
      <c r="K3" s="200">
        <f>H3/J3</f>
        <v>1.1605455899363797</v>
      </c>
    </row>
    <row r="4" spans="1:13" ht="45" x14ac:dyDescent="0.25">
      <c r="A4" s="33" t="s">
        <v>108</v>
      </c>
      <c r="B4" s="181">
        <v>1</v>
      </c>
      <c r="C4" s="181" t="s">
        <v>165</v>
      </c>
      <c r="G4" s="42" t="s">
        <v>40</v>
      </c>
      <c r="H4" s="46">
        <f>AVERAGE(OTI!Y8,OTI!Y9,OTI!Y7,OAP!Y10,SIPTA!Y7)</f>
        <v>0.67390000000000005</v>
      </c>
      <c r="J4" s="200">
        <v>0.5</v>
      </c>
      <c r="K4" s="200">
        <f>H4/J4</f>
        <v>1.3478000000000001</v>
      </c>
    </row>
    <row r="5" spans="1:13" ht="45" x14ac:dyDescent="0.25">
      <c r="A5" s="33" t="s">
        <v>116</v>
      </c>
      <c r="B5" s="181">
        <f>OTI!Y11</f>
        <v>0.65437500000000004</v>
      </c>
      <c r="C5" s="181">
        <f>OTI!AC11</f>
        <v>0.46893333333333337</v>
      </c>
      <c r="G5" s="45" t="s">
        <v>42</v>
      </c>
      <c r="H5" s="48">
        <f>AVERAGE(OTI!Y10,OAP!Y7,OAP!Y8,OAP!Y9,OAP!Y11,SAF!Y7,SAF!AC7,'Control Interno'!Y7:Y8,'Control Interno'!AC7,'Control Interno'!AC8,OCDI!Y7)</f>
        <v>0.58678170156574239</v>
      </c>
      <c r="J5" s="200">
        <v>0.5</v>
      </c>
      <c r="K5" s="200">
        <f>H5/J5</f>
        <v>1.1735634031314848</v>
      </c>
    </row>
    <row r="6" spans="1:13" x14ac:dyDescent="0.25">
      <c r="A6" s="34" t="s">
        <v>52</v>
      </c>
      <c r="B6" s="181">
        <f>Comunicaciones!Y9</f>
        <v>1</v>
      </c>
      <c r="C6" s="181">
        <f>Comunicaciones!AC9</f>
        <v>0.63793103448275867</v>
      </c>
    </row>
    <row r="7" spans="1:13" x14ac:dyDescent="0.25">
      <c r="A7" s="34" t="s">
        <v>109</v>
      </c>
      <c r="B7" s="181">
        <f>'Control Interno'!Y10</f>
        <v>0.52287634408602146</v>
      </c>
      <c r="C7" s="181">
        <f>'Control Interno'!AC10</f>
        <v>0.51453216374269006</v>
      </c>
      <c r="L7" s="201"/>
      <c r="M7" s="200"/>
    </row>
    <row r="8" spans="1:13" ht="30" x14ac:dyDescent="0.25">
      <c r="A8" s="37" t="s">
        <v>110</v>
      </c>
      <c r="B8" s="181" t="s">
        <v>165</v>
      </c>
      <c r="C8" s="181">
        <f>SAF!AC8</f>
        <v>0.64</v>
      </c>
      <c r="G8" s="40" t="s">
        <v>140</v>
      </c>
      <c r="H8" s="41" t="s">
        <v>175</v>
      </c>
      <c r="L8" s="201"/>
      <c r="M8" s="200"/>
    </row>
    <row r="9" spans="1:13" ht="30" x14ac:dyDescent="0.25">
      <c r="A9" s="38" t="s">
        <v>166</v>
      </c>
      <c r="B9" s="181">
        <f>SMPCA!Y9</f>
        <v>0.80078157894736846</v>
      </c>
      <c r="C9" s="181">
        <f>SAF!AC8</f>
        <v>0.64</v>
      </c>
      <c r="G9" s="42" t="s">
        <v>51</v>
      </c>
      <c r="H9" s="90">
        <f>(K2*L10)/100%</f>
        <v>0.33128736582479951</v>
      </c>
      <c r="J9" s="199"/>
      <c r="K9" s="199"/>
      <c r="L9" s="201">
        <v>9.0999999999999998E-2</v>
      </c>
      <c r="M9" s="198" t="s">
        <v>168</v>
      </c>
    </row>
    <row r="10" spans="1:13" ht="30" x14ac:dyDescent="0.25">
      <c r="A10" s="38" t="s">
        <v>111</v>
      </c>
      <c r="B10" s="181">
        <f>'Sub.Evaluación LA'!Y9</f>
        <v>0.71920546558704457</v>
      </c>
      <c r="C10" s="181" t="s">
        <v>165</v>
      </c>
      <c r="G10" s="42" t="s">
        <v>77</v>
      </c>
      <c r="H10" s="89">
        <f>(K3*L10)/100%</f>
        <v>0.26402412171052636</v>
      </c>
      <c r="J10" s="199"/>
      <c r="K10" s="199"/>
      <c r="L10" s="201">
        <f>L9*2.5</f>
        <v>0.22749999999999998</v>
      </c>
      <c r="M10" s="200" t="s">
        <v>274</v>
      </c>
    </row>
    <row r="11" spans="1:13" ht="45" x14ac:dyDescent="0.25">
      <c r="A11" s="37" t="s">
        <v>112</v>
      </c>
      <c r="B11" s="181">
        <f>'Sub.Seguimiento LA'!Y10</f>
        <v>0.61453333333333326</v>
      </c>
      <c r="C11" s="181">
        <f>'Sub.Seguimiento LA'!AC10</f>
        <v>0.73160000000000003</v>
      </c>
      <c r="G11" s="42" t="s">
        <v>40</v>
      </c>
      <c r="H11" s="90">
        <f>(K4*L10)/100%</f>
        <v>0.30662450000000002</v>
      </c>
      <c r="J11" s="199"/>
      <c r="K11" s="199"/>
      <c r="L11" s="202"/>
      <c r="M11" s="200"/>
    </row>
    <row r="12" spans="1:13" ht="45" x14ac:dyDescent="0.25">
      <c r="A12" s="38" t="s">
        <v>113</v>
      </c>
      <c r="B12" s="181">
        <f>SIPTA!Y10</f>
        <v>0.68683897640171399</v>
      </c>
      <c r="C12" s="181" t="s">
        <v>165</v>
      </c>
      <c r="G12" s="45" t="s">
        <v>42</v>
      </c>
      <c r="H12" s="94">
        <f>(K5*L10)/100%</f>
        <v>0.26698567421241276</v>
      </c>
      <c r="J12" s="199"/>
      <c r="K12" s="199"/>
    </row>
    <row r="13" spans="1:13" x14ac:dyDescent="0.25">
      <c r="A13" s="195" t="s">
        <v>287</v>
      </c>
      <c r="B13" s="196">
        <f>OCDI!Y8</f>
        <v>0.504</v>
      </c>
      <c r="C13" s="196" t="s">
        <v>165</v>
      </c>
      <c r="G13" s="51" t="s">
        <v>141</v>
      </c>
      <c r="H13" s="52">
        <f>AVERAGE(H9:H12)</f>
        <v>0.29223041543693468</v>
      </c>
      <c r="J13" s="199"/>
      <c r="K13" s="199"/>
    </row>
    <row r="14" spans="1:13" ht="15.75" x14ac:dyDescent="0.25">
      <c r="A14" s="35" t="s">
        <v>114</v>
      </c>
      <c r="B14" s="39">
        <f>AVERAGE(B3:B13)</f>
        <v>0.7140810698355482</v>
      </c>
      <c r="C14" s="39">
        <f>AVERAGE(C3:C13)</f>
        <v>0.66185664736554028</v>
      </c>
      <c r="L14" s="200"/>
      <c r="M14" s="201"/>
    </row>
    <row r="15" spans="1:13" x14ac:dyDescent="0.25">
      <c r="L15" s="200"/>
      <c r="M15" s="201"/>
    </row>
    <row r="17" spans="1:13" x14ac:dyDescent="0.25">
      <c r="B17" s="49"/>
    </row>
    <row r="18" spans="1:13" x14ac:dyDescent="0.25">
      <c r="B18" s="50"/>
      <c r="C18" s="50"/>
      <c r="L18" s="201"/>
      <c r="M18" s="201"/>
    </row>
    <row r="19" spans="1:13" x14ac:dyDescent="0.25">
      <c r="L19" s="201"/>
      <c r="M19" s="201"/>
    </row>
    <row r="21" spans="1:13" x14ac:dyDescent="0.25">
      <c r="A21" s="203" t="s">
        <v>269</v>
      </c>
      <c r="B21" s="203"/>
      <c r="C21" s="203"/>
      <c r="G21" s="203" t="s">
        <v>172</v>
      </c>
      <c r="H21" s="203"/>
    </row>
    <row r="22" spans="1:13" x14ac:dyDescent="0.25">
      <c r="A22" s="205">
        <v>0.44999999999999996</v>
      </c>
      <c r="B22" s="206"/>
      <c r="C22" s="93" t="s">
        <v>270</v>
      </c>
      <c r="G22" s="93" t="s">
        <v>275</v>
      </c>
      <c r="H22" s="93" t="s">
        <v>169</v>
      </c>
    </row>
    <row r="23" spans="1:13" x14ac:dyDescent="0.25">
      <c r="A23" s="179">
        <v>0.375</v>
      </c>
      <c r="B23" s="179">
        <v>0.44999999999999996</v>
      </c>
      <c r="C23" s="93" t="s">
        <v>271</v>
      </c>
      <c r="G23" s="93" t="s">
        <v>277</v>
      </c>
      <c r="H23" s="93" t="s">
        <v>170</v>
      </c>
    </row>
    <row r="24" spans="1:13" x14ac:dyDescent="0.25">
      <c r="A24" s="205">
        <v>0.375</v>
      </c>
      <c r="B24" s="206"/>
      <c r="C24" s="93" t="s">
        <v>272</v>
      </c>
      <c r="G24" s="93" t="s">
        <v>276</v>
      </c>
      <c r="H24" s="93" t="s">
        <v>171</v>
      </c>
    </row>
  </sheetData>
  <mergeCells count="7">
    <mergeCell ref="G21:H21"/>
    <mergeCell ref="J1:K1"/>
    <mergeCell ref="A21:C21"/>
    <mergeCell ref="A24:B24"/>
    <mergeCell ref="A22:B22"/>
    <mergeCell ref="A1:A2"/>
    <mergeCell ref="B1:C1"/>
  </mergeCells>
  <conditionalFormatting sqref="H2:H5">
    <cfRule type="iconSet" priority="7">
      <iconSet>
        <cfvo type="percent" val="0"/>
        <cfvo type="num" val="0.38"/>
        <cfvo type="num" val="0.45"/>
      </iconSet>
    </cfRule>
  </conditionalFormatting>
  <conditionalFormatting sqref="H9:H12">
    <cfRule type="iconSet" priority="3">
      <iconSet>
        <cfvo type="percent" val="0"/>
        <cfvo type="num" val="0.1704"/>
        <cfvo type="num" val="0.20449999999999999"/>
      </iconSet>
    </cfRule>
  </conditionalFormatting>
  <conditionalFormatting sqref="B3:C14">
    <cfRule type="iconSet" priority="1">
      <iconSet>
        <cfvo type="percent" val="0"/>
        <cfvo type="num" val="0.38"/>
        <cfvo type="num" val="0.45"/>
      </iconSet>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L78"/>
  <sheetViews>
    <sheetView topLeftCell="U1" zoomScale="110" zoomScaleNormal="110" zoomScalePageLayoutView="120" workbookViewId="0">
      <selection activeCell="AD7" sqref="AD7"/>
    </sheetView>
  </sheetViews>
  <sheetFormatPr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5.14062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5.42578125" style="15" customWidth="1"/>
    <col min="24" max="24" width="16" style="15" customWidth="1"/>
    <col min="25" max="25" width="16.42578125" style="15" customWidth="1"/>
    <col min="26" max="26" width="60.8554687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x14ac:dyDescent="0.25">
      <c r="C1" s="212"/>
      <c r="D1" s="212"/>
      <c r="E1" s="212"/>
      <c r="F1" s="212"/>
      <c r="G1" s="212"/>
      <c r="H1" s="212"/>
      <c r="I1" s="212"/>
      <c r="J1" s="212"/>
      <c r="K1" s="212"/>
      <c r="L1" s="212"/>
      <c r="M1" s="212"/>
      <c r="N1" s="212"/>
      <c r="O1" s="212"/>
      <c r="P1" s="212"/>
      <c r="Q1" s="212"/>
      <c r="R1" s="212"/>
      <c r="S1" s="212"/>
      <c r="T1" s="212"/>
      <c r="U1" s="212"/>
      <c r="V1" s="212"/>
      <c r="Z1" s="229"/>
      <c r="AA1" s="229"/>
      <c r="AB1" s="230"/>
      <c r="AC1" s="104" t="s">
        <v>193</v>
      </c>
      <c r="AD1" s="107">
        <v>44512</v>
      </c>
      <c r="AE1" s="6"/>
      <c r="AF1" s="6"/>
      <c r="AG1" s="6"/>
      <c r="AH1" s="6"/>
      <c r="AI1" s="6"/>
      <c r="AJ1" s="6"/>
      <c r="AK1" s="6"/>
      <c r="AL1" s="6"/>
    </row>
    <row r="2" spans="1:38"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105" t="s">
        <v>0</v>
      </c>
      <c r="AD2" s="106">
        <v>3</v>
      </c>
      <c r="AE2" s="6"/>
      <c r="AF2" s="6"/>
      <c r="AG2" s="6"/>
      <c r="AH2" s="6"/>
      <c r="AI2" s="6"/>
      <c r="AJ2" s="6"/>
      <c r="AK2" s="6"/>
      <c r="AL2" s="6"/>
    </row>
    <row r="3" spans="1:38"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105" t="s">
        <v>194</v>
      </c>
      <c r="AD3" s="106" t="s">
        <v>195</v>
      </c>
      <c r="AE3" s="6"/>
      <c r="AF3" s="6"/>
      <c r="AG3" s="6"/>
      <c r="AH3" s="6"/>
      <c r="AI3" s="6"/>
      <c r="AJ3" s="6"/>
      <c r="AK3" s="6"/>
      <c r="AL3" s="6"/>
    </row>
    <row r="4" spans="1:38"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s="6"/>
      <c r="AF4" s="6"/>
      <c r="AG4" s="6"/>
      <c r="AH4" s="6"/>
      <c r="AI4" s="6"/>
      <c r="AJ4" s="6"/>
      <c r="AK4" s="6"/>
      <c r="AL4" s="6"/>
    </row>
    <row r="5" spans="1:38" s="9" customFormat="1" ht="36"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row>
    <row r="6" spans="1:38"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row>
    <row r="7" spans="1:38" s="17" customFormat="1" ht="72" customHeight="1" x14ac:dyDescent="0.25">
      <c r="A7" s="29" t="s">
        <v>29</v>
      </c>
      <c r="B7" s="29" t="s">
        <v>30</v>
      </c>
      <c r="C7" s="29" t="s">
        <v>42</v>
      </c>
      <c r="D7" s="29" t="s">
        <v>68</v>
      </c>
      <c r="E7" s="29" t="s">
        <v>43</v>
      </c>
      <c r="F7" s="29" t="s">
        <v>226</v>
      </c>
      <c r="G7" s="29" t="s">
        <v>58</v>
      </c>
      <c r="H7" s="29" t="s">
        <v>83</v>
      </c>
      <c r="I7" s="27" t="s">
        <v>99</v>
      </c>
      <c r="J7" s="27" t="s">
        <v>224</v>
      </c>
      <c r="K7" s="27" t="s">
        <v>225</v>
      </c>
      <c r="L7" s="27" t="s">
        <v>75</v>
      </c>
      <c r="M7" s="27" t="s">
        <v>39</v>
      </c>
      <c r="N7" s="27" t="s">
        <v>165</v>
      </c>
      <c r="O7" s="83"/>
      <c r="P7" s="29" t="s">
        <v>144</v>
      </c>
      <c r="Q7" s="29" t="s">
        <v>61</v>
      </c>
      <c r="R7" s="29" t="s">
        <v>88</v>
      </c>
      <c r="S7" s="29" t="s">
        <v>39</v>
      </c>
      <c r="T7" s="29">
        <v>0</v>
      </c>
      <c r="U7" s="162">
        <v>1</v>
      </c>
      <c r="V7" s="27" t="s">
        <v>84</v>
      </c>
      <c r="W7" s="60">
        <v>0.64</v>
      </c>
      <c r="X7" s="60">
        <v>1</v>
      </c>
      <c r="Y7" s="60"/>
      <c r="Z7" s="183" t="s">
        <v>286</v>
      </c>
      <c r="AA7" s="162">
        <v>0.64</v>
      </c>
      <c r="AB7" s="162">
        <v>1</v>
      </c>
      <c r="AC7" s="162">
        <v>0.64</v>
      </c>
      <c r="AD7" s="29" t="s">
        <v>267</v>
      </c>
    </row>
    <row r="8" spans="1:38" s="20" customFormat="1" ht="48" thickBot="1" x14ac:dyDescent="0.3">
      <c r="S8" s="21"/>
      <c r="T8" s="21"/>
      <c r="X8" s="66" t="s">
        <v>143</v>
      </c>
      <c r="Y8" s="77"/>
      <c r="AB8" s="66" t="s">
        <v>145</v>
      </c>
      <c r="AC8" s="77">
        <f>AVERAGE(AC7:AC7)</f>
        <v>0.64</v>
      </c>
    </row>
    <row r="9" spans="1:38" s="20" customFormat="1" x14ac:dyDescent="0.25">
      <c r="S9" s="21"/>
      <c r="T9" s="21"/>
    </row>
    <row r="10" spans="1:38" s="20" customFormat="1" x14ac:dyDescent="0.25">
      <c r="S10" s="21"/>
      <c r="T10" s="21"/>
    </row>
    <row r="11" spans="1:38" s="20" customFormat="1" x14ac:dyDescent="0.25">
      <c r="S11" s="21"/>
      <c r="T11" s="21"/>
    </row>
    <row r="12" spans="1:38" s="20" customFormat="1" x14ac:dyDescent="0.25">
      <c r="S12" s="21"/>
      <c r="T12" s="21"/>
    </row>
    <row r="13" spans="1:38" s="20" customFormat="1" x14ac:dyDescent="0.25">
      <c r="S13" s="21"/>
      <c r="T13" s="21"/>
    </row>
    <row r="14" spans="1:38" s="20" customFormat="1" x14ac:dyDescent="0.25">
      <c r="S14" s="21"/>
      <c r="T14" s="21"/>
    </row>
    <row r="15" spans="1:38" s="20" customFormat="1" x14ac:dyDescent="0.25">
      <c r="S15" s="21"/>
      <c r="T15" s="21"/>
    </row>
    <row r="16" spans="1:38" s="20" customFormat="1" x14ac:dyDescent="0.25">
      <c r="S16" s="21"/>
      <c r="T16" s="21"/>
    </row>
    <row r="17" spans="19:20" s="20" customFormat="1" x14ac:dyDescent="0.25">
      <c r="S17" s="21"/>
      <c r="T17" s="21"/>
    </row>
    <row r="18" spans="19:20" s="20" customFormat="1" x14ac:dyDescent="0.25">
      <c r="S18" s="21"/>
      <c r="T18" s="21"/>
    </row>
    <row r="19" spans="19:20" s="20" customFormat="1" x14ac:dyDescent="0.25">
      <c r="S19" s="21"/>
      <c r="T19" s="21"/>
    </row>
    <row r="20" spans="19:20" s="20" customFormat="1" x14ac:dyDescent="0.25">
      <c r="S20" s="21"/>
      <c r="T20" s="21"/>
    </row>
    <row r="21" spans="19:20" s="20" customFormat="1" x14ac:dyDescent="0.25">
      <c r="S21" s="21"/>
      <c r="T21" s="21"/>
    </row>
    <row r="22" spans="19:20" s="20" customFormat="1" x14ac:dyDescent="0.25">
      <c r="S22" s="21"/>
      <c r="T22" s="21"/>
    </row>
    <row r="23" spans="19:20" s="20" customFormat="1" x14ac:dyDescent="0.25">
      <c r="S23" s="21"/>
      <c r="T23" s="21"/>
    </row>
    <row r="24" spans="19:20" s="20" customFormat="1" x14ac:dyDescent="0.25">
      <c r="S24" s="21"/>
      <c r="T24" s="21"/>
    </row>
    <row r="25" spans="19:20" s="20" customFormat="1" x14ac:dyDescent="0.25">
      <c r="S25" s="21"/>
      <c r="T25" s="21"/>
    </row>
    <row r="26" spans="19:20" s="20" customFormat="1" x14ac:dyDescent="0.25">
      <c r="S26" s="21"/>
      <c r="T26" s="21"/>
    </row>
    <row r="27" spans="19:20" s="20" customFormat="1" x14ac:dyDescent="0.25">
      <c r="S27" s="21"/>
      <c r="T27" s="21"/>
    </row>
    <row r="28" spans="19:20" s="20" customFormat="1" x14ac:dyDescent="0.25">
      <c r="S28" s="21"/>
      <c r="T28" s="21"/>
    </row>
    <row r="29" spans="19:20" s="20" customFormat="1" x14ac:dyDescent="0.25">
      <c r="S29" s="21"/>
      <c r="T29" s="21"/>
    </row>
    <row r="30" spans="19:20" s="20" customFormat="1" x14ac:dyDescent="0.25">
      <c r="S30" s="21"/>
      <c r="T30" s="21"/>
    </row>
    <row r="31" spans="19:20" s="20" customFormat="1" x14ac:dyDescent="0.25">
      <c r="S31" s="21"/>
      <c r="T31" s="21"/>
    </row>
    <row r="32" spans="19:20" s="20" customFormat="1" x14ac:dyDescent="0.25">
      <c r="S32" s="21"/>
      <c r="T32" s="21"/>
    </row>
    <row r="33" spans="19:20" s="20" customFormat="1" x14ac:dyDescent="0.25">
      <c r="S33" s="21"/>
      <c r="T33" s="21"/>
    </row>
    <row r="34" spans="19:20" s="20" customFormat="1" x14ac:dyDescent="0.25">
      <c r="S34" s="21"/>
      <c r="T34" s="21"/>
    </row>
    <row r="35" spans="19:20" s="20" customFormat="1" x14ac:dyDescent="0.25">
      <c r="S35" s="21"/>
      <c r="T35" s="21"/>
    </row>
    <row r="36" spans="19:20" s="20" customFormat="1" x14ac:dyDescent="0.25">
      <c r="S36" s="21"/>
      <c r="T36" s="21"/>
    </row>
    <row r="37" spans="19:20" s="20" customFormat="1" x14ac:dyDescent="0.25">
      <c r="S37" s="21"/>
      <c r="T37" s="21"/>
    </row>
    <row r="38" spans="19:20" s="20" customFormat="1" x14ac:dyDescent="0.25">
      <c r="S38" s="21"/>
      <c r="T38" s="21"/>
    </row>
    <row r="39" spans="19:20" s="20" customFormat="1" x14ac:dyDescent="0.25">
      <c r="S39" s="21"/>
      <c r="T39" s="21"/>
    </row>
    <row r="40" spans="19:20" s="20" customFormat="1" x14ac:dyDescent="0.25">
      <c r="S40" s="21"/>
      <c r="T40" s="21"/>
    </row>
    <row r="41" spans="19:20" s="20" customFormat="1" x14ac:dyDescent="0.25">
      <c r="S41" s="21"/>
      <c r="T41" s="21"/>
    </row>
    <row r="42" spans="19:20" s="20" customFormat="1" x14ac:dyDescent="0.25">
      <c r="S42" s="21"/>
      <c r="T42" s="21"/>
    </row>
    <row r="43" spans="19:20" s="20" customFormat="1" x14ac:dyDescent="0.25">
      <c r="S43" s="21"/>
      <c r="T43" s="21"/>
    </row>
    <row r="44" spans="19:20" s="20" customFormat="1" x14ac:dyDescent="0.25">
      <c r="S44" s="21"/>
      <c r="T44" s="21"/>
    </row>
    <row r="45" spans="19:20" s="20" customFormat="1" x14ac:dyDescent="0.25">
      <c r="S45" s="21"/>
      <c r="T45" s="21"/>
    </row>
    <row r="46" spans="19:20" s="20" customFormat="1" x14ac:dyDescent="0.25">
      <c r="S46" s="21"/>
      <c r="T46" s="21"/>
    </row>
    <row r="47" spans="19:20" s="20" customFormat="1" x14ac:dyDescent="0.25">
      <c r="S47" s="21"/>
      <c r="T47" s="21"/>
    </row>
    <row r="48" spans="19:20" s="20" customFormat="1" x14ac:dyDescent="0.25">
      <c r="S48" s="21"/>
      <c r="T48" s="21"/>
    </row>
    <row r="49" spans="19:20" s="20" customFormat="1" x14ac:dyDescent="0.25">
      <c r="S49" s="21"/>
      <c r="T49" s="21"/>
    </row>
    <row r="50" spans="19:20" s="20" customFormat="1" x14ac:dyDescent="0.25">
      <c r="S50" s="21"/>
      <c r="T50" s="21"/>
    </row>
    <row r="51" spans="19:20" s="20" customFormat="1" x14ac:dyDescent="0.25">
      <c r="S51" s="21"/>
      <c r="T51" s="21"/>
    </row>
    <row r="52" spans="19:20" s="20" customFormat="1" x14ac:dyDescent="0.25">
      <c r="S52" s="21"/>
      <c r="T52" s="21"/>
    </row>
    <row r="53" spans="19:20" s="20" customFormat="1" x14ac:dyDescent="0.25">
      <c r="S53" s="21"/>
      <c r="T53" s="21"/>
    </row>
    <row r="54" spans="19:20" s="20" customFormat="1" x14ac:dyDescent="0.25">
      <c r="S54" s="21"/>
      <c r="T54" s="21"/>
    </row>
    <row r="55" spans="19:20" s="20" customFormat="1" x14ac:dyDescent="0.25">
      <c r="S55" s="21"/>
      <c r="T55" s="21"/>
    </row>
    <row r="56" spans="19:20" s="20" customFormat="1" x14ac:dyDescent="0.25">
      <c r="S56" s="21"/>
      <c r="T56" s="21"/>
    </row>
    <row r="57" spans="19:20" s="20" customFormat="1" x14ac:dyDescent="0.25">
      <c r="S57" s="21"/>
      <c r="T57" s="21"/>
    </row>
    <row r="58" spans="19:20" s="20" customFormat="1" x14ac:dyDescent="0.25">
      <c r="S58" s="21"/>
      <c r="T58" s="21"/>
    </row>
    <row r="59" spans="19:20" s="20" customFormat="1" x14ac:dyDescent="0.25">
      <c r="S59" s="21"/>
      <c r="T59" s="21"/>
    </row>
    <row r="60" spans="19:20" s="20" customFormat="1" x14ac:dyDescent="0.25">
      <c r="S60" s="21"/>
      <c r="T60" s="21"/>
    </row>
    <row r="61" spans="19:20" s="20" customFormat="1" x14ac:dyDescent="0.25">
      <c r="S61" s="21"/>
      <c r="T61" s="21"/>
    </row>
    <row r="62" spans="19:20" s="20" customFormat="1" x14ac:dyDescent="0.25">
      <c r="S62" s="21"/>
      <c r="T62" s="21"/>
    </row>
    <row r="63" spans="19:20" s="20" customFormat="1" x14ac:dyDescent="0.25">
      <c r="S63" s="21"/>
      <c r="T63" s="21"/>
    </row>
    <row r="64" spans="19:20" s="20" customFormat="1" x14ac:dyDescent="0.25">
      <c r="S64" s="21"/>
      <c r="T64" s="21"/>
    </row>
    <row r="65" spans="19:20" s="20" customFormat="1" x14ac:dyDescent="0.25">
      <c r="S65" s="21"/>
      <c r="T65" s="21"/>
    </row>
    <row r="66" spans="19:20" s="20" customFormat="1" x14ac:dyDescent="0.25">
      <c r="S66" s="21"/>
      <c r="T66" s="21"/>
    </row>
    <row r="67" spans="19:20" s="20" customFormat="1" x14ac:dyDescent="0.25">
      <c r="S67" s="21"/>
      <c r="T67" s="21"/>
    </row>
    <row r="68" spans="19:20" s="20" customFormat="1" x14ac:dyDescent="0.25">
      <c r="S68" s="21"/>
      <c r="T68" s="21"/>
    </row>
    <row r="69" spans="19:20" s="20" customFormat="1" x14ac:dyDescent="0.25">
      <c r="S69" s="21"/>
      <c r="T69" s="21"/>
    </row>
    <row r="70" spans="19:20" s="20" customFormat="1" x14ac:dyDescent="0.25">
      <c r="S70" s="21"/>
      <c r="T70" s="21"/>
    </row>
    <row r="71" spans="19:20" s="20" customFormat="1" x14ac:dyDescent="0.25">
      <c r="S71" s="21"/>
      <c r="T71" s="21"/>
    </row>
    <row r="72" spans="19:20" s="20" customFormat="1" x14ac:dyDescent="0.25">
      <c r="S72" s="21"/>
      <c r="T72" s="21"/>
    </row>
    <row r="73" spans="19:20" s="20" customFormat="1" x14ac:dyDescent="0.25">
      <c r="S73" s="21"/>
      <c r="T73" s="21"/>
    </row>
    <row r="74" spans="19:20" s="20" customFormat="1" x14ac:dyDescent="0.25">
      <c r="S74" s="21"/>
      <c r="T74" s="21"/>
    </row>
    <row r="75" spans="19:20" s="20" customFormat="1" x14ac:dyDescent="0.25">
      <c r="S75" s="21"/>
      <c r="T75" s="21"/>
    </row>
    <row r="76" spans="19:20" s="20" customFormat="1" x14ac:dyDescent="0.25">
      <c r="S76" s="21"/>
      <c r="T76" s="21"/>
    </row>
    <row r="77" spans="19:20" s="20" customFormat="1" x14ac:dyDescent="0.25">
      <c r="S77" s="21"/>
      <c r="T77" s="21"/>
    </row>
    <row r="78" spans="19:20" s="20" customFormat="1" x14ac:dyDescent="0.25">
      <c r="S78" s="21"/>
      <c r="T78" s="21"/>
    </row>
  </sheetData>
  <mergeCells count="14">
    <mergeCell ref="Z1:AB3"/>
    <mergeCell ref="A5:B5"/>
    <mergeCell ref="A4:I4"/>
    <mergeCell ref="J4:O5"/>
    <mergeCell ref="P4:U5"/>
    <mergeCell ref="V4:V5"/>
    <mergeCell ref="W4:AD4"/>
    <mergeCell ref="C5:D5"/>
    <mergeCell ref="E5:F5"/>
    <mergeCell ref="I5:I6"/>
    <mergeCell ref="W5:Z5"/>
    <mergeCell ref="AA5:AD5"/>
    <mergeCell ref="C1:V3"/>
    <mergeCell ref="H5:H6"/>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D10"/>
  <sheetViews>
    <sheetView topLeftCell="T5" zoomScale="140" zoomScaleNormal="140" zoomScalePageLayoutView="140" workbookViewId="0">
      <selection activeCell="AC8" sqref="AC8"/>
    </sheetView>
  </sheetViews>
  <sheetFormatPr defaultColWidth="11.42578125" defaultRowHeight="15" x14ac:dyDescent="0.25"/>
  <cols>
    <col min="2" max="2" width="14" customWidth="1"/>
    <col min="3" max="3" width="19" customWidth="1"/>
    <col min="4" max="4" width="20" customWidth="1"/>
    <col min="6" max="6" width="14.42578125" customWidth="1"/>
    <col min="8" max="8" width="28.42578125" customWidth="1"/>
    <col min="9" max="9" width="15.42578125" customWidth="1"/>
    <col min="10" max="10" width="27" customWidth="1"/>
    <col min="11" max="11" width="18.85546875" customWidth="1"/>
    <col min="12" max="12" width="14.7109375" customWidth="1"/>
    <col min="14" max="15" width="20.42578125" customWidth="1"/>
    <col min="16" max="16" width="25.42578125" customWidth="1"/>
    <col min="17" max="17" width="20.42578125" customWidth="1"/>
    <col min="18" max="18" width="14.7109375" customWidth="1"/>
    <col min="19" max="19" width="15.7109375" customWidth="1"/>
    <col min="20" max="20" width="15.42578125" customWidth="1"/>
    <col min="21" max="21" width="21.42578125" customWidth="1"/>
    <col min="22" max="22" width="14.140625" customWidth="1"/>
    <col min="23" max="23" width="12.85546875" customWidth="1"/>
    <col min="24" max="24" width="20.42578125" customWidth="1"/>
    <col min="25" max="25" width="21.42578125" customWidth="1"/>
    <col min="26" max="26" width="25.85546875" customWidth="1"/>
    <col min="28" max="28" width="17.28515625" customWidth="1"/>
    <col min="29" max="29" width="21.42578125" customWidth="1"/>
    <col min="30" max="30" width="27.85546875" customWidth="1"/>
  </cols>
  <sheetData>
    <row r="1" spans="1:30" s="1" customFormat="1" ht="12" x14ac:dyDescent="0.25">
      <c r="C1" s="212"/>
      <c r="D1" s="212"/>
      <c r="E1" s="212"/>
      <c r="F1" s="212"/>
      <c r="G1" s="212"/>
      <c r="H1" s="212"/>
      <c r="I1" s="212"/>
      <c r="J1" s="212"/>
      <c r="K1" s="212"/>
      <c r="L1" s="212"/>
      <c r="M1" s="212"/>
      <c r="N1" s="212"/>
      <c r="O1" s="212"/>
      <c r="P1" s="212"/>
      <c r="Q1" s="212"/>
      <c r="R1" s="212"/>
      <c r="S1" s="212"/>
      <c r="T1" s="212"/>
      <c r="U1" s="212"/>
      <c r="V1" s="212"/>
      <c r="Z1" s="229"/>
      <c r="AA1" s="229"/>
      <c r="AB1" s="230"/>
      <c r="AC1" s="104" t="s">
        <v>193</v>
      </c>
      <c r="AD1" s="107">
        <v>44512</v>
      </c>
    </row>
    <row r="2" spans="1:30"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105" t="s">
        <v>0</v>
      </c>
      <c r="AD2" s="106">
        <v>3</v>
      </c>
    </row>
    <row r="3" spans="1:30"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105" t="s">
        <v>194</v>
      </c>
      <c r="AD3" s="106" t="s">
        <v>195</v>
      </c>
    </row>
    <row r="4" spans="1:30"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row>
    <row r="5" spans="1:30" s="9" customFormat="1" ht="51.75"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30"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row>
    <row r="7" spans="1:30" ht="97.5" customHeight="1" x14ac:dyDescent="0.25">
      <c r="A7" s="278" t="s">
        <v>29</v>
      </c>
      <c r="B7" s="279" t="s">
        <v>30</v>
      </c>
      <c r="C7" s="279" t="s">
        <v>42</v>
      </c>
      <c r="D7" s="278" t="s">
        <v>70</v>
      </c>
      <c r="E7" s="279" t="s">
        <v>54</v>
      </c>
      <c r="F7" s="281" t="s">
        <v>54</v>
      </c>
      <c r="G7" s="281" t="s">
        <v>34</v>
      </c>
      <c r="H7" s="278" t="s">
        <v>54</v>
      </c>
      <c r="I7" s="280" t="s">
        <v>55</v>
      </c>
      <c r="J7" s="282" t="s">
        <v>173</v>
      </c>
      <c r="K7" s="284" t="s">
        <v>56</v>
      </c>
      <c r="L7" s="286" t="s">
        <v>88</v>
      </c>
      <c r="M7" s="284" t="s">
        <v>39</v>
      </c>
      <c r="N7" s="286">
        <v>0</v>
      </c>
      <c r="O7" s="286"/>
      <c r="P7" s="157" t="s">
        <v>227</v>
      </c>
      <c r="Q7" s="154" t="s">
        <v>228</v>
      </c>
      <c r="R7" s="154" t="s">
        <v>88</v>
      </c>
      <c r="S7" s="154" t="s">
        <v>39</v>
      </c>
      <c r="T7" s="155"/>
      <c r="U7" s="155"/>
      <c r="V7" s="288" t="s">
        <v>85</v>
      </c>
      <c r="W7" s="291">
        <v>0.95</v>
      </c>
      <c r="X7" s="274">
        <v>0.93</v>
      </c>
      <c r="Y7" s="274">
        <f>(W7/X7)/2</f>
        <v>0.510752688172043</v>
      </c>
      <c r="Z7" s="276" t="s">
        <v>283</v>
      </c>
      <c r="AA7" s="151">
        <v>0.96299999999999997</v>
      </c>
      <c r="AB7" s="152">
        <v>0.95</v>
      </c>
      <c r="AC7" s="152">
        <f>(AA7/AB7)/2</f>
        <v>0.50684210526315787</v>
      </c>
      <c r="AD7" s="153" t="s">
        <v>259</v>
      </c>
    </row>
    <row r="8" spans="1:30" ht="94.5" customHeight="1" x14ac:dyDescent="0.25">
      <c r="A8" s="278"/>
      <c r="B8" s="279"/>
      <c r="C8" s="279"/>
      <c r="D8" s="278"/>
      <c r="E8" s="279"/>
      <c r="F8" s="281"/>
      <c r="G8" s="281"/>
      <c r="H8" s="278"/>
      <c r="I8" s="280"/>
      <c r="J8" s="283"/>
      <c r="K8" s="285"/>
      <c r="L8" s="287"/>
      <c r="M8" s="285"/>
      <c r="N8" s="287"/>
      <c r="O8" s="287"/>
      <c r="P8" s="64" t="s">
        <v>229</v>
      </c>
      <c r="Q8" s="63" t="s">
        <v>230</v>
      </c>
      <c r="R8" s="152" t="s">
        <v>88</v>
      </c>
      <c r="S8" s="99" t="s">
        <v>39</v>
      </c>
      <c r="T8" s="152"/>
      <c r="U8" s="152"/>
      <c r="V8" s="289"/>
      <c r="W8" s="292"/>
      <c r="X8" s="275"/>
      <c r="Y8" s="275"/>
      <c r="Z8" s="277"/>
      <c r="AA8" s="152">
        <v>0.94</v>
      </c>
      <c r="AB8" s="152">
        <v>0.9</v>
      </c>
      <c r="AC8" s="152">
        <f>(AA8/AB8)/2</f>
        <v>0.52222222222222214</v>
      </c>
      <c r="AD8" s="153" t="s">
        <v>260</v>
      </c>
    </row>
    <row r="9" spans="1:30" ht="82.5" customHeight="1" x14ac:dyDescent="0.25">
      <c r="A9" s="278"/>
      <c r="B9" s="279"/>
      <c r="C9" s="279"/>
      <c r="D9" s="278"/>
      <c r="E9" s="279"/>
      <c r="F9" s="281"/>
      <c r="G9" s="281"/>
      <c r="H9" s="278"/>
      <c r="I9" s="279"/>
      <c r="J9" s="158" t="s">
        <v>87</v>
      </c>
      <c r="K9" s="159" t="s">
        <v>86</v>
      </c>
      <c r="L9" s="159" t="s">
        <v>89</v>
      </c>
      <c r="M9" s="159" t="s">
        <v>39</v>
      </c>
      <c r="N9" s="150">
        <v>0.81</v>
      </c>
      <c r="O9" s="150"/>
      <c r="P9" s="156"/>
      <c r="Q9" s="156"/>
      <c r="R9" s="156"/>
      <c r="S9" s="156"/>
      <c r="T9" s="156"/>
      <c r="U9" s="156"/>
      <c r="V9" s="290"/>
      <c r="W9" s="184">
        <v>0.96299999999999997</v>
      </c>
      <c r="X9" s="186">
        <v>0.9</v>
      </c>
      <c r="Y9" s="186">
        <f>(W9/X9)/2</f>
        <v>0.53499999999999992</v>
      </c>
      <c r="Z9" s="185" t="s">
        <v>285</v>
      </c>
      <c r="AA9" s="148"/>
      <c r="AB9" s="148"/>
      <c r="AC9" s="148"/>
      <c r="AD9" s="149"/>
    </row>
    <row r="10" spans="1:30" ht="41.25" customHeight="1" thickBot="1" x14ac:dyDescent="0.3">
      <c r="X10" s="175" t="s">
        <v>143</v>
      </c>
      <c r="Y10" s="77">
        <f>AVERAGE(Y7:Y9)</f>
        <v>0.52287634408602146</v>
      </c>
      <c r="AB10" s="114" t="s">
        <v>145</v>
      </c>
      <c r="AC10" s="77">
        <f>AVERAGE(AC7:AC9)</f>
        <v>0.51453216374269006</v>
      </c>
    </row>
  </sheetData>
  <mergeCells count="34">
    <mergeCell ref="Z1:AB3"/>
    <mergeCell ref="J7:J8"/>
    <mergeCell ref="K7:K8"/>
    <mergeCell ref="L7:L8"/>
    <mergeCell ref="M7:M8"/>
    <mergeCell ref="N7:N8"/>
    <mergeCell ref="O7:O8"/>
    <mergeCell ref="J4:O5"/>
    <mergeCell ref="P4:U5"/>
    <mergeCell ref="V4:V5"/>
    <mergeCell ref="W4:AD4"/>
    <mergeCell ref="W5:Z5"/>
    <mergeCell ref="AA5:AD5"/>
    <mergeCell ref="V7:V9"/>
    <mergeCell ref="C1:V3"/>
    <mergeCell ref="W7:W8"/>
    <mergeCell ref="A4:I4"/>
    <mergeCell ref="C5:D5"/>
    <mergeCell ref="E5:F5"/>
    <mergeCell ref="I5:I6"/>
    <mergeCell ref="A5:B5"/>
    <mergeCell ref="H5:H6"/>
    <mergeCell ref="X7:X8"/>
    <mergeCell ref="Y7:Y8"/>
    <mergeCell ref="Z7:Z8"/>
    <mergeCell ref="A7:A9"/>
    <mergeCell ref="B7:B9"/>
    <mergeCell ref="C7:C9"/>
    <mergeCell ref="D7:D9"/>
    <mergeCell ref="I7:I9"/>
    <mergeCell ref="H7:H9"/>
    <mergeCell ref="G7:G9"/>
    <mergeCell ref="F7:F9"/>
    <mergeCell ref="E7:E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IW14"/>
  <sheetViews>
    <sheetView topLeftCell="A3" zoomScale="130" zoomScaleNormal="130" zoomScalePageLayoutView="130" workbookViewId="0">
      <selection activeCell="AC7" sqref="AC7"/>
    </sheetView>
  </sheetViews>
  <sheetFormatPr defaultColWidth="11.42578125" defaultRowHeight="15" x14ac:dyDescent="0.25"/>
  <cols>
    <col min="1" max="1" width="23.140625" customWidth="1"/>
    <col min="2" max="2" width="23" customWidth="1"/>
    <col min="3" max="3" width="22.42578125" customWidth="1"/>
    <col min="4" max="5" width="22" customWidth="1"/>
    <col min="6" max="6" width="14.7109375" customWidth="1"/>
    <col min="7" max="7" width="14.140625" customWidth="1"/>
    <col min="8" max="8" width="17.42578125" customWidth="1"/>
    <col min="9" max="9" width="23.42578125" customWidth="1"/>
    <col min="10" max="10" width="22.28515625" customWidth="1"/>
    <col min="11" max="11" width="18.42578125" customWidth="1"/>
    <col min="12" max="12" width="14.42578125" customWidth="1"/>
    <col min="13" max="13" width="13.85546875" customWidth="1"/>
    <col min="14" max="14" width="24.42578125" customWidth="1"/>
    <col min="15" max="15" width="13.140625" customWidth="1"/>
    <col min="16" max="16" width="18.85546875" customWidth="1"/>
    <col min="17" max="17" width="19" customWidth="1"/>
    <col min="18" max="18" width="17.42578125" customWidth="1"/>
    <col min="19" max="20" width="13.42578125" bestFit="1" customWidth="1"/>
    <col min="21" max="21" width="17.42578125" bestFit="1" customWidth="1"/>
    <col min="22" max="22" width="17.140625" customWidth="1"/>
    <col min="24" max="24" width="15.42578125" customWidth="1"/>
    <col min="25" max="25" width="15.85546875" customWidth="1"/>
    <col min="26" max="26" width="39.85546875" customWidth="1"/>
    <col min="28" max="28" width="17.7109375" customWidth="1"/>
    <col min="29" max="29" width="14.42578125" customWidth="1"/>
    <col min="30" max="30" width="39.85546875" customWidth="1"/>
    <col min="69" max="932" width="11.42578125" style="23"/>
  </cols>
  <sheetData>
    <row r="1" spans="1:933" s="1" customFormat="1" x14ac:dyDescent="0.25">
      <c r="C1" s="212"/>
      <c r="D1" s="212"/>
      <c r="E1" s="212"/>
      <c r="F1" s="212"/>
      <c r="G1" s="212"/>
      <c r="H1" s="212"/>
      <c r="I1" s="212"/>
      <c r="J1" s="212"/>
      <c r="K1" s="212"/>
      <c r="L1" s="212"/>
      <c r="M1" s="212"/>
      <c r="N1" s="212"/>
      <c r="O1" s="212"/>
      <c r="P1" s="212"/>
      <c r="Q1" s="212"/>
      <c r="R1" s="212"/>
      <c r="S1" s="212"/>
      <c r="T1" s="212"/>
      <c r="U1" s="212"/>
      <c r="V1" s="212"/>
      <c r="AA1" s="229"/>
      <c r="AB1" s="230"/>
      <c r="AC1" s="104" t="s">
        <v>193</v>
      </c>
      <c r="AD1" s="107">
        <v>44512</v>
      </c>
      <c r="AE1"/>
      <c r="AF1"/>
      <c r="AG1"/>
      <c r="AH1"/>
      <c r="AI1"/>
      <c r="AJ1"/>
      <c r="AK1"/>
      <c r="AL1"/>
      <c r="AM1"/>
      <c r="AN1"/>
      <c r="AO1"/>
      <c r="AP1"/>
      <c r="AQ1"/>
      <c r="AR1"/>
      <c r="AS1"/>
      <c r="AT1"/>
      <c r="AU1"/>
      <c r="AV1"/>
      <c r="AW1"/>
      <c r="AX1"/>
      <c r="AY1"/>
      <c r="AZ1"/>
      <c r="BA1"/>
      <c r="BB1"/>
      <c r="BC1"/>
      <c r="BD1"/>
      <c r="BE1"/>
      <c r="BF1"/>
      <c r="BG1"/>
      <c r="BH1"/>
      <c r="BI1"/>
      <c r="BJ1"/>
      <c r="BK1"/>
      <c r="BL1"/>
      <c r="BM1"/>
      <c r="BN1"/>
      <c r="BO1"/>
      <c r="BP1"/>
    </row>
    <row r="2" spans="1:933" s="1" customFormat="1" x14ac:dyDescent="0.25">
      <c r="C2" s="212"/>
      <c r="D2" s="212"/>
      <c r="E2" s="212"/>
      <c r="F2" s="212"/>
      <c r="G2" s="212"/>
      <c r="H2" s="212"/>
      <c r="I2" s="212"/>
      <c r="J2" s="212"/>
      <c r="K2" s="212"/>
      <c r="L2" s="212"/>
      <c r="M2" s="212"/>
      <c r="N2" s="212"/>
      <c r="O2" s="212"/>
      <c r="P2" s="212"/>
      <c r="Q2" s="212"/>
      <c r="R2" s="212"/>
      <c r="S2" s="212"/>
      <c r="T2" s="212"/>
      <c r="U2" s="212"/>
      <c r="V2" s="212"/>
      <c r="AA2" s="229"/>
      <c r="AB2" s="230"/>
      <c r="AC2" s="105" t="s">
        <v>0</v>
      </c>
      <c r="AD2" s="106">
        <v>3</v>
      </c>
      <c r="AE2"/>
      <c r="AF2"/>
      <c r="AG2"/>
      <c r="AH2"/>
      <c r="AI2"/>
      <c r="AJ2"/>
      <c r="AK2"/>
      <c r="AL2"/>
      <c r="AM2"/>
      <c r="AN2"/>
      <c r="AO2"/>
      <c r="AP2"/>
      <c r="AQ2"/>
      <c r="AR2"/>
      <c r="AS2"/>
      <c r="AT2"/>
      <c r="AU2"/>
      <c r="AV2"/>
      <c r="AW2"/>
      <c r="AX2"/>
      <c r="AY2"/>
      <c r="AZ2"/>
      <c r="BA2"/>
      <c r="BB2"/>
      <c r="BC2"/>
      <c r="BD2"/>
      <c r="BE2"/>
      <c r="BF2"/>
      <c r="BG2"/>
      <c r="BH2"/>
      <c r="BI2"/>
      <c r="BJ2"/>
      <c r="BK2"/>
      <c r="BL2"/>
      <c r="BM2"/>
      <c r="BN2"/>
      <c r="BO2"/>
      <c r="BP2"/>
    </row>
    <row r="3" spans="1:933" s="1" customFormat="1" ht="31.5"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105" t="s">
        <v>194</v>
      </c>
      <c r="AD3" s="106" t="s">
        <v>195</v>
      </c>
      <c r="AE3"/>
      <c r="AF3"/>
      <c r="AG3"/>
      <c r="AH3"/>
      <c r="AI3"/>
      <c r="AJ3"/>
      <c r="AK3"/>
      <c r="AL3"/>
      <c r="AM3"/>
      <c r="AN3"/>
      <c r="AO3"/>
      <c r="AP3"/>
      <c r="AQ3"/>
      <c r="AR3"/>
      <c r="AS3"/>
      <c r="AT3"/>
      <c r="AU3"/>
      <c r="AV3"/>
      <c r="AW3"/>
      <c r="AX3"/>
      <c r="AY3"/>
      <c r="AZ3"/>
      <c r="BA3"/>
      <c r="BB3"/>
      <c r="BC3"/>
      <c r="BD3"/>
      <c r="BE3"/>
      <c r="BF3"/>
      <c r="BG3"/>
      <c r="BH3"/>
      <c r="BI3"/>
      <c r="BJ3"/>
      <c r="BK3"/>
      <c r="BL3"/>
      <c r="BM3"/>
      <c r="BN3"/>
      <c r="BO3"/>
      <c r="BP3"/>
    </row>
    <row r="4" spans="1:933"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c r="AF4"/>
      <c r="AG4"/>
      <c r="AH4"/>
      <c r="AI4"/>
      <c r="AJ4"/>
      <c r="AK4"/>
      <c r="AL4"/>
      <c r="AM4"/>
      <c r="AN4"/>
      <c r="AO4"/>
      <c r="AP4"/>
      <c r="AQ4"/>
      <c r="AR4"/>
      <c r="AS4"/>
      <c r="AT4"/>
      <c r="AU4"/>
      <c r="AV4"/>
      <c r="AW4"/>
      <c r="AX4"/>
      <c r="AY4"/>
      <c r="AZ4"/>
      <c r="BA4"/>
      <c r="BB4"/>
      <c r="BC4"/>
      <c r="BD4"/>
      <c r="BE4"/>
      <c r="BF4"/>
      <c r="BG4"/>
      <c r="BH4"/>
      <c r="BI4"/>
      <c r="BJ4"/>
      <c r="BK4"/>
      <c r="BL4"/>
      <c r="BM4"/>
      <c r="BN4"/>
      <c r="BO4"/>
      <c r="BP4"/>
    </row>
    <row r="5" spans="1:933" s="9" customFormat="1" ht="45"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row>
    <row r="6" spans="1:933"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c r="AF6"/>
      <c r="AG6"/>
      <c r="AH6"/>
      <c r="AI6"/>
      <c r="AJ6"/>
      <c r="AK6"/>
      <c r="AL6"/>
      <c r="AM6"/>
      <c r="AN6"/>
      <c r="AO6"/>
      <c r="AP6"/>
      <c r="AQ6"/>
      <c r="AR6"/>
      <c r="AS6"/>
      <c r="AT6"/>
      <c r="AU6"/>
      <c r="AV6"/>
      <c r="AW6"/>
      <c r="AX6"/>
      <c r="AY6"/>
      <c r="AZ6"/>
      <c r="BA6"/>
      <c r="BB6"/>
      <c r="BC6"/>
      <c r="BD6"/>
      <c r="BE6"/>
      <c r="BF6"/>
      <c r="BG6"/>
      <c r="BH6"/>
      <c r="BI6"/>
      <c r="BJ6"/>
      <c r="BK6"/>
      <c r="BL6"/>
      <c r="BM6"/>
      <c r="BN6"/>
      <c r="BO6"/>
      <c r="BP6"/>
    </row>
    <row r="7" spans="1:933" s="10" customFormat="1" ht="169.5" customHeight="1" x14ac:dyDescent="0.25">
      <c r="A7" s="304" t="s">
        <v>29</v>
      </c>
      <c r="B7" s="304" t="s">
        <v>30</v>
      </c>
      <c r="C7" s="304" t="s">
        <v>51</v>
      </c>
      <c r="D7" s="304" t="s">
        <v>73</v>
      </c>
      <c r="E7" s="304" t="s">
        <v>31</v>
      </c>
      <c r="F7" s="258" t="s">
        <v>50</v>
      </c>
      <c r="G7" s="304" t="s">
        <v>44</v>
      </c>
      <c r="H7" s="304" t="s">
        <v>52</v>
      </c>
      <c r="I7" s="304" t="s">
        <v>55</v>
      </c>
      <c r="J7" s="301" t="s">
        <v>53</v>
      </c>
      <c r="K7" s="301" t="s">
        <v>261</v>
      </c>
      <c r="L7" s="301" t="s">
        <v>88</v>
      </c>
      <c r="M7" s="301" t="s">
        <v>39</v>
      </c>
      <c r="N7" s="301"/>
      <c r="O7" s="293"/>
      <c r="P7" s="69" t="s">
        <v>231</v>
      </c>
      <c r="Q7" s="69" t="s">
        <v>232</v>
      </c>
      <c r="R7" s="68" t="s">
        <v>88</v>
      </c>
      <c r="S7" s="99" t="s">
        <v>39</v>
      </c>
      <c r="T7" s="69"/>
      <c r="U7" s="82"/>
      <c r="V7" s="303" t="s">
        <v>142</v>
      </c>
      <c r="W7" s="295">
        <v>7.4999999999999997E-2</v>
      </c>
      <c r="X7" s="297">
        <v>0.02</v>
      </c>
      <c r="Y7" s="297">
        <v>1</v>
      </c>
      <c r="Z7" s="299" t="s">
        <v>263</v>
      </c>
      <c r="AA7" s="80">
        <v>0.45</v>
      </c>
      <c r="AB7" s="80">
        <v>0.57999999999999996</v>
      </c>
      <c r="AC7" s="71">
        <f>AA7/AB7</f>
        <v>0.77586206896551735</v>
      </c>
      <c r="AD7" s="70" t="s">
        <v>265</v>
      </c>
      <c r="AE7"/>
      <c r="AF7"/>
      <c r="AG7"/>
      <c r="AH7"/>
      <c r="AI7"/>
      <c r="AJ7"/>
      <c r="AK7"/>
      <c r="AL7"/>
      <c r="AM7"/>
      <c r="AN7"/>
      <c r="AO7"/>
      <c r="AP7"/>
      <c r="AQ7"/>
      <c r="AR7"/>
      <c r="AS7"/>
      <c r="AT7"/>
      <c r="AU7"/>
      <c r="AV7"/>
      <c r="AW7"/>
      <c r="AX7"/>
      <c r="AY7"/>
      <c r="AZ7"/>
      <c r="BA7"/>
      <c r="BB7"/>
      <c r="BC7"/>
      <c r="BD7"/>
      <c r="BE7"/>
      <c r="BF7"/>
      <c r="BG7"/>
      <c r="BH7"/>
      <c r="BI7"/>
      <c r="BJ7"/>
      <c r="BK7"/>
      <c r="BL7"/>
      <c r="BM7"/>
      <c r="BN7"/>
      <c r="BO7"/>
      <c r="BP7"/>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5"/>
    </row>
    <row r="8" spans="1:933" s="10" customFormat="1" ht="102" x14ac:dyDescent="0.25">
      <c r="A8" s="304"/>
      <c r="B8" s="304"/>
      <c r="C8" s="304"/>
      <c r="D8" s="304"/>
      <c r="E8" s="304"/>
      <c r="F8" s="258"/>
      <c r="G8" s="304"/>
      <c r="H8" s="304"/>
      <c r="I8" s="304"/>
      <c r="J8" s="302"/>
      <c r="K8" s="302"/>
      <c r="L8" s="302"/>
      <c r="M8" s="302"/>
      <c r="N8" s="302"/>
      <c r="O8" s="294"/>
      <c r="P8" s="67" t="s">
        <v>233</v>
      </c>
      <c r="Q8" s="67" t="s">
        <v>262</v>
      </c>
      <c r="R8" s="100" t="s">
        <v>88</v>
      </c>
      <c r="S8" s="100" t="s">
        <v>35</v>
      </c>
      <c r="T8" s="67"/>
      <c r="U8" s="81"/>
      <c r="V8" s="303"/>
      <c r="W8" s="296"/>
      <c r="X8" s="298"/>
      <c r="Y8" s="298"/>
      <c r="Z8" s="300"/>
      <c r="AA8" s="176">
        <v>10</v>
      </c>
      <c r="AB8" s="176">
        <v>20</v>
      </c>
      <c r="AC8" s="71">
        <f>AA8/AB8</f>
        <v>0.5</v>
      </c>
      <c r="AD8" s="70" t="s">
        <v>264</v>
      </c>
      <c r="AE8"/>
      <c r="AF8"/>
      <c r="AG8"/>
      <c r="AH8"/>
      <c r="AI8"/>
      <c r="AJ8"/>
      <c r="AK8"/>
      <c r="AL8"/>
      <c r="AM8"/>
      <c r="AN8"/>
      <c r="AO8"/>
      <c r="AP8"/>
      <c r="AQ8"/>
      <c r="AR8"/>
      <c r="AS8"/>
      <c r="AT8"/>
      <c r="AU8"/>
      <c r="AV8"/>
      <c r="AW8"/>
      <c r="AX8"/>
      <c r="AY8"/>
      <c r="AZ8"/>
      <c r="BA8"/>
      <c r="BB8"/>
      <c r="BC8"/>
      <c r="BD8"/>
      <c r="BE8"/>
      <c r="BF8"/>
      <c r="BG8"/>
      <c r="BH8"/>
      <c r="BI8"/>
      <c r="BJ8"/>
      <c r="BK8"/>
      <c r="BL8"/>
      <c r="BM8"/>
      <c r="BN8"/>
      <c r="BO8"/>
      <c r="BP8"/>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5"/>
    </row>
    <row r="9" spans="1:933" ht="48" thickBot="1" x14ac:dyDescent="0.3">
      <c r="X9" s="66" t="s">
        <v>143</v>
      </c>
      <c r="Y9" s="77">
        <f>AVERAGE(Y7:Y8)</f>
        <v>1</v>
      </c>
      <c r="AB9" s="66" t="s">
        <v>143</v>
      </c>
      <c r="AC9" s="77">
        <f>AVERAGE(AC7:AC8)</f>
        <v>0.63793103448275867</v>
      </c>
    </row>
    <row r="10" spans="1:933" x14ac:dyDescent="0.25">
      <c r="S10" s="11"/>
    </row>
    <row r="13" spans="1:933" x14ac:dyDescent="0.25">
      <c r="Y13" s="12"/>
    </row>
    <row r="14" spans="1:933" x14ac:dyDescent="0.25">
      <c r="Y14" s="13"/>
    </row>
  </sheetData>
  <mergeCells count="34">
    <mergeCell ref="AA1:AB3"/>
    <mergeCell ref="H5:H6"/>
    <mergeCell ref="V7:V8"/>
    <mergeCell ref="A7:A8"/>
    <mergeCell ref="B7:B8"/>
    <mergeCell ref="C7:C8"/>
    <mergeCell ref="D7:D8"/>
    <mergeCell ref="E7:E8"/>
    <mergeCell ref="F7:F8"/>
    <mergeCell ref="G7:G8"/>
    <mergeCell ref="H7:H8"/>
    <mergeCell ref="I7:I8"/>
    <mergeCell ref="C1:V3"/>
    <mergeCell ref="A4:I4"/>
    <mergeCell ref="J4:O5"/>
    <mergeCell ref="P4:U5"/>
    <mergeCell ref="A5:B5"/>
    <mergeCell ref="V4:V5"/>
    <mergeCell ref="W4:AD4"/>
    <mergeCell ref="C5:D5"/>
    <mergeCell ref="E5:F5"/>
    <mergeCell ref="I5:I6"/>
    <mergeCell ref="W5:Z5"/>
    <mergeCell ref="AA5:AD5"/>
    <mergeCell ref="J7:J8"/>
    <mergeCell ref="K7:K8"/>
    <mergeCell ref="L7:L8"/>
    <mergeCell ref="M7:M8"/>
    <mergeCell ref="N7:N8"/>
    <mergeCell ref="O7:O8"/>
    <mergeCell ref="W7:W8"/>
    <mergeCell ref="X7:X8"/>
    <mergeCell ref="Y7:Y8"/>
    <mergeCell ref="Z7:Z8"/>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E51D-CC6B-4EFC-A844-2B24E476AD96}">
  <sheetPr>
    <tabColor theme="9" tint="0.79998168889431442"/>
  </sheetPr>
  <dimension ref="A1:AL78"/>
  <sheetViews>
    <sheetView topLeftCell="P2" workbookViewId="0">
      <selection activeCell="Z7" sqref="Z7"/>
    </sheetView>
  </sheetViews>
  <sheetFormatPr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5.14062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5.42578125" style="15" customWidth="1"/>
    <col min="24" max="24" width="16" style="15" customWidth="1"/>
    <col min="25" max="25" width="16.42578125" style="15" customWidth="1"/>
    <col min="26" max="26" width="76.570312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x14ac:dyDescent="0.25">
      <c r="C1" s="212"/>
      <c r="D1" s="212"/>
      <c r="E1" s="212"/>
      <c r="F1" s="212"/>
      <c r="G1" s="212"/>
      <c r="H1" s="212"/>
      <c r="I1" s="212"/>
      <c r="J1" s="212"/>
      <c r="K1" s="212"/>
      <c r="L1" s="212"/>
      <c r="M1" s="212"/>
      <c r="N1" s="212"/>
      <c r="O1" s="212"/>
      <c r="P1" s="212"/>
      <c r="Q1" s="212"/>
      <c r="R1" s="212"/>
      <c r="S1" s="212"/>
      <c r="T1" s="212"/>
      <c r="U1" s="212"/>
      <c r="V1" s="212"/>
      <c r="Z1" s="229"/>
      <c r="AA1" s="229"/>
      <c r="AB1" s="230"/>
      <c r="AC1" s="104" t="s">
        <v>193</v>
      </c>
      <c r="AD1" s="107">
        <v>44512</v>
      </c>
      <c r="AE1" s="6"/>
      <c r="AF1" s="6"/>
      <c r="AG1" s="6"/>
      <c r="AH1" s="6"/>
      <c r="AI1" s="6"/>
      <c r="AJ1" s="6"/>
      <c r="AK1" s="6"/>
      <c r="AL1" s="6"/>
    </row>
    <row r="2" spans="1:38"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105" t="s">
        <v>0</v>
      </c>
      <c r="AD2" s="106">
        <v>3</v>
      </c>
      <c r="AE2" s="6"/>
      <c r="AF2" s="6"/>
      <c r="AG2" s="6"/>
      <c r="AH2" s="6"/>
      <c r="AI2" s="6"/>
      <c r="AJ2" s="6"/>
      <c r="AK2" s="6"/>
      <c r="AL2" s="6"/>
    </row>
    <row r="3" spans="1:38"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105" t="s">
        <v>194</v>
      </c>
      <c r="AD3" s="106" t="s">
        <v>195</v>
      </c>
      <c r="AE3" s="6"/>
      <c r="AF3" s="6"/>
      <c r="AG3" s="6"/>
      <c r="AH3" s="6"/>
      <c r="AI3" s="6"/>
      <c r="AJ3" s="6"/>
      <c r="AK3" s="6"/>
      <c r="AL3" s="6"/>
    </row>
    <row r="4" spans="1:38"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s="6"/>
      <c r="AF4" s="6"/>
      <c r="AG4" s="6"/>
      <c r="AH4" s="6"/>
      <c r="AI4" s="6"/>
      <c r="AJ4" s="6"/>
      <c r="AK4" s="6"/>
      <c r="AL4" s="6"/>
    </row>
    <row r="5" spans="1:38" s="9" customFormat="1" ht="36"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row>
    <row r="6" spans="1:38"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row>
    <row r="7" spans="1:38" s="17" customFormat="1" ht="374.25" customHeight="1" x14ac:dyDescent="0.25">
      <c r="A7" s="29" t="s">
        <v>29</v>
      </c>
      <c r="B7" s="29" t="s">
        <v>30</v>
      </c>
      <c r="C7" s="29" t="s">
        <v>51</v>
      </c>
      <c r="D7" s="29" t="s">
        <v>93</v>
      </c>
      <c r="E7" s="29" t="s">
        <v>31</v>
      </c>
      <c r="F7" s="29" t="s">
        <v>41</v>
      </c>
      <c r="G7" s="29" t="s">
        <v>34</v>
      </c>
      <c r="H7" s="29" t="s">
        <v>234</v>
      </c>
      <c r="I7" s="27" t="s">
        <v>165</v>
      </c>
      <c r="J7" s="27" t="s">
        <v>236</v>
      </c>
      <c r="K7" s="27" t="s">
        <v>237</v>
      </c>
      <c r="L7" s="27" t="s">
        <v>74</v>
      </c>
      <c r="M7" s="27" t="s">
        <v>39</v>
      </c>
      <c r="N7" s="27">
        <v>0</v>
      </c>
      <c r="O7" s="83">
        <v>1</v>
      </c>
      <c r="P7" s="160"/>
      <c r="Q7" s="160"/>
      <c r="R7" s="160"/>
      <c r="S7" s="160"/>
      <c r="T7" s="160"/>
      <c r="U7" s="160"/>
      <c r="V7" s="124" t="s">
        <v>235</v>
      </c>
      <c r="W7" s="178">
        <v>0.504</v>
      </c>
      <c r="X7" s="178">
        <v>1</v>
      </c>
      <c r="Y7" s="178">
        <v>0.504</v>
      </c>
      <c r="Z7" s="177" t="s">
        <v>268</v>
      </c>
      <c r="AA7" s="160"/>
      <c r="AB7" s="160"/>
      <c r="AC7" s="160"/>
      <c r="AD7" s="160"/>
    </row>
    <row r="8" spans="1:38" s="20" customFormat="1" ht="48" thickBot="1" x14ac:dyDescent="0.3">
      <c r="S8" s="21"/>
      <c r="T8" s="21"/>
      <c r="X8" s="66" t="s">
        <v>143</v>
      </c>
      <c r="Y8" s="77">
        <f>AVERAGE(Y7:Y7)</f>
        <v>0.504</v>
      </c>
    </row>
    <row r="9" spans="1:38" s="20" customFormat="1" x14ac:dyDescent="0.25">
      <c r="S9" s="21"/>
      <c r="T9" s="21"/>
    </row>
    <row r="10" spans="1:38" s="20" customFormat="1" x14ac:dyDescent="0.25">
      <c r="S10" s="21"/>
      <c r="T10" s="21"/>
    </row>
    <row r="11" spans="1:38" s="20" customFormat="1" x14ac:dyDescent="0.25">
      <c r="S11" s="21"/>
      <c r="T11" s="21"/>
    </row>
    <row r="12" spans="1:38" s="20" customFormat="1" x14ac:dyDescent="0.25">
      <c r="S12" s="21"/>
      <c r="T12" s="21"/>
    </row>
    <row r="13" spans="1:38" s="20" customFormat="1" x14ac:dyDescent="0.25">
      <c r="S13" s="21"/>
      <c r="T13" s="21"/>
    </row>
    <row r="14" spans="1:38" s="20" customFormat="1" x14ac:dyDescent="0.25">
      <c r="S14" s="21"/>
      <c r="T14" s="21"/>
    </row>
    <row r="15" spans="1:38" s="20" customFormat="1" x14ac:dyDescent="0.25">
      <c r="S15" s="21"/>
      <c r="T15" s="21"/>
    </row>
    <row r="16" spans="1:38" s="20" customFormat="1" x14ac:dyDescent="0.25">
      <c r="S16" s="21"/>
      <c r="T16" s="21"/>
    </row>
    <row r="17" spans="19:20" s="20" customFormat="1" x14ac:dyDescent="0.25">
      <c r="S17" s="21"/>
      <c r="T17" s="21"/>
    </row>
    <row r="18" spans="19:20" s="20" customFormat="1" x14ac:dyDescent="0.25">
      <c r="S18" s="21"/>
      <c r="T18" s="21"/>
    </row>
    <row r="19" spans="19:20" s="20" customFormat="1" x14ac:dyDescent="0.25">
      <c r="S19" s="21"/>
      <c r="T19" s="21"/>
    </row>
    <row r="20" spans="19:20" s="20" customFormat="1" x14ac:dyDescent="0.25">
      <c r="S20" s="21"/>
      <c r="T20" s="21"/>
    </row>
    <row r="21" spans="19:20" s="20" customFormat="1" x14ac:dyDescent="0.25">
      <c r="S21" s="21"/>
      <c r="T21" s="21"/>
    </row>
    <row r="22" spans="19:20" s="20" customFormat="1" x14ac:dyDescent="0.25">
      <c r="S22" s="21"/>
      <c r="T22" s="21"/>
    </row>
    <row r="23" spans="19:20" s="20" customFormat="1" x14ac:dyDescent="0.25">
      <c r="S23" s="21"/>
      <c r="T23" s="21"/>
    </row>
    <row r="24" spans="19:20" s="20" customFormat="1" x14ac:dyDescent="0.25">
      <c r="S24" s="21"/>
      <c r="T24" s="21"/>
    </row>
    <row r="25" spans="19:20" s="20" customFormat="1" x14ac:dyDescent="0.25">
      <c r="S25" s="21"/>
      <c r="T25" s="21"/>
    </row>
    <row r="26" spans="19:20" s="20" customFormat="1" x14ac:dyDescent="0.25">
      <c r="S26" s="21"/>
      <c r="T26" s="21"/>
    </row>
    <row r="27" spans="19:20" s="20" customFormat="1" x14ac:dyDescent="0.25">
      <c r="S27" s="21"/>
      <c r="T27" s="21"/>
    </row>
    <row r="28" spans="19:20" s="20" customFormat="1" x14ac:dyDescent="0.25">
      <c r="S28" s="21"/>
      <c r="T28" s="21"/>
    </row>
    <row r="29" spans="19:20" s="20" customFormat="1" x14ac:dyDescent="0.25">
      <c r="S29" s="21"/>
      <c r="T29" s="21"/>
    </row>
    <row r="30" spans="19:20" s="20" customFormat="1" x14ac:dyDescent="0.25">
      <c r="S30" s="21"/>
      <c r="T30" s="21"/>
    </row>
    <row r="31" spans="19:20" s="20" customFormat="1" x14ac:dyDescent="0.25">
      <c r="S31" s="21"/>
      <c r="T31" s="21"/>
    </row>
    <row r="32" spans="19:20" s="20" customFormat="1" x14ac:dyDescent="0.25">
      <c r="S32" s="21"/>
      <c r="T32" s="21"/>
    </row>
    <row r="33" spans="19:20" s="20" customFormat="1" x14ac:dyDescent="0.25">
      <c r="S33" s="21"/>
      <c r="T33" s="21"/>
    </row>
    <row r="34" spans="19:20" s="20" customFormat="1" x14ac:dyDescent="0.25">
      <c r="S34" s="21"/>
      <c r="T34" s="21"/>
    </row>
    <row r="35" spans="19:20" s="20" customFormat="1" x14ac:dyDescent="0.25">
      <c r="S35" s="21"/>
      <c r="T35" s="21"/>
    </row>
    <row r="36" spans="19:20" s="20" customFormat="1" x14ac:dyDescent="0.25">
      <c r="S36" s="21"/>
      <c r="T36" s="21"/>
    </row>
    <row r="37" spans="19:20" s="20" customFormat="1" x14ac:dyDescent="0.25">
      <c r="S37" s="21"/>
      <c r="T37" s="21"/>
    </row>
    <row r="38" spans="19:20" s="20" customFormat="1" x14ac:dyDescent="0.25">
      <c r="S38" s="21"/>
      <c r="T38" s="21"/>
    </row>
    <row r="39" spans="19:20" s="20" customFormat="1" x14ac:dyDescent="0.25">
      <c r="S39" s="21"/>
      <c r="T39" s="21"/>
    </row>
    <row r="40" spans="19:20" s="20" customFormat="1" x14ac:dyDescent="0.25">
      <c r="S40" s="21"/>
      <c r="T40" s="21"/>
    </row>
    <row r="41" spans="19:20" s="20" customFormat="1" x14ac:dyDescent="0.25">
      <c r="S41" s="21"/>
      <c r="T41" s="21"/>
    </row>
    <row r="42" spans="19:20" s="20" customFormat="1" x14ac:dyDescent="0.25">
      <c r="S42" s="21"/>
      <c r="T42" s="21"/>
    </row>
    <row r="43" spans="19:20" s="20" customFormat="1" x14ac:dyDescent="0.25">
      <c r="S43" s="21"/>
      <c r="T43" s="21"/>
    </row>
    <row r="44" spans="19:20" s="20" customFormat="1" x14ac:dyDescent="0.25">
      <c r="S44" s="21"/>
      <c r="T44" s="21"/>
    </row>
    <row r="45" spans="19:20" s="20" customFormat="1" x14ac:dyDescent="0.25">
      <c r="S45" s="21"/>
      <c r="T45" s="21"/>
    </row>
    <row r="46" spans="19:20" s="20" customFormat="1" x14ac:dyDescent="0.25">
      <c r="S46" s="21"/>
      <c r="T46" s="21"/>
    </row>
    <row r="47" spans="19:20" s="20" customFormat="1" x14ac:dyDescent="0.25">
      <c r="S47" s="21"/>
      <c r="T47" s="21"/>
    </row>
    <row r="48" spans="19:20" s="20" customFormat="1" x14ac:dyDescent="0.25">
      <c r="S48" s="21"/>
      <c r="T48" s="21"/>
    </row>
    <row r="49" spans="19:20" s="20" customFormat="1" x14ac:dyDescent="0.25">
      <c r="S49" s="21"/>
      <c r="T49" s="21"/>
    </row>
    <row r="50" spans="19:20" s="20" customFormat="1" x14ac:dyDescent="0.25">
      <c r="S50" s="21"/>
      <c r="T50" s="21"/>
    </row>
    <row r="51" spans="19:20" s="20" customFormat="1" x14ac:dyDescent="0.25">
      <c r="S51" s="21"/>
      <c r="T51" s="21"/>
    </row>
    <row r="52" spans="19:20" s="20" customFormat="1" x14ac:dyDescent="0.25">
      <c r="S52" s="21"/>
      <c r="T52" s="21"/>
    </row>
    <row r="53" spans="19:20" s="20" customFormat="1" x14ac:dyDescent="0.25">
      <c r="S53" s="21"/>
      <c r="T53" s="21"/>
    </row>
    <row r="54" spans="19:20" s="20" customFormat="1" x14ac:dyDescent="0.25">
      <c r="S54" s="21"/>
      <c r="T54" s="21"/>
    </row>
    <row r="55" spans="19:20" s="20" customFormat="1" x14ac:dyDescent="0.25">
      <c r="S55" s="21"/>
      <c r="T55" s="21"/>
    </row>
    <row r="56" spans="19:20" s="20" customFormat="1" x14ac:dyDescent="0.25">
      <c r="S56" s="21"/>
      <c r="T56" s="21"/>
    </row>
    <row r="57" spans="19:20" s="20" customFormat="1" x14ac:dyDescent="0.25">
      <c r="S57" s="21"/>
      <c r="T57" s="21"/>
    </row>
    <row r="58" spans="19:20" s="20" customFormat="1" x14ac:dyDescent="0.25">
      <c r="S58" s="21"/>
      <c r="T58" s="21"/>
    </row>
    <row r="59" spans="19:20" s="20" customFormat="1" x14ac:dyDescent="0.25">
      <c r="S59" s="21"/>
      <c r="T59" s="21"/>
    </row>
    <row r="60" spans="19:20" s="20" customFormat="1" x14ac:dyDescent="0.25">
      <c r="S60" s="21"/>
      <c r="T60" s="21"/>
    </row>
    <row r="61" spans="19:20" s="20" customFormat="1" x14ac:dyDescent="0.25">
      <c r="S61" s="21"/>
      <c r="T61" s="21"/>
    </row>
    <row r="62" spans="19:20" s="20" customFormat="1" x14ac:dyDescent="0.25">
      <c r="S62" s="21"/>
      <c r="T62" s="21"/>
    </row>
    <row r="63" spans="19:20" s="20" customFormat="1" x14ac:dyDescent="0.25">
      <c r="S63" s="21"/>
      <c r="T63" s="21"/>
    </row>
    <row r="64" spans="19:20" s="20" customFormat="1" x14ac:dyDescent="0.25">
      <c r="S64" s="21"/>
      <c r="T64" s="21"/>
    </row>
    <row r="65" spans="19:20" s="20" customFormat="1" x14ac:dyDescent="0.25">
      <c r="S65" s="21"/>
      <c r="T65" s="21"/>
    </row>
    <row r="66" spans="19:20" s="20" customFormat="1" x14ac:dyDescent="0.25">
      <c r="S66" s="21"/>
      <c r="T66" s="21"/>
    </row>
    <row r="67" spans="19:20" s="20" customFormat="1" x14ac:dyDescent="0.25">
      <c r="S67" s="21"/>
      <c r="T67" s="21"/>
    </row>
    <row r="68" spans="19:20" s="20" customFormat="1" x14ac:dyDescent="0.25">
      <c r="S68" s="21"/>
      <c r="T68" s="21"/>
    </row>
    <row r="69" spans="19:20" s="20" customFormat="1" x14ac:dyDescent="0.25">
      <c r="S69" s="21"/>
      <c r="T69" s="21"/>
    </row>
    <row r="70" spans="19:20" s="20" customFormat="1" x14ac:dyDescent="0.25">
      <c r="S70" s="21"/>
      <c r="T70" s="21"/>
    </row>
    <row r="71" spans="19:20" s="20" customFormat="1" x14ac:dyDescent="0.25">
      <c r="S71" s="21"/>
      <c r="T71" s="21"/>
    </row>
    <row r="72" spans="19:20" s="20" customFormat="1" x14ac:dyDescent="0.25">
      <c r="S72" s="21"/>
      <c r="T72" s="21"/>
    </row>
    <row r="73" spans="19:20" s="20" customFormat="1" x14ac:dyDescent="0.25">
      <c r="S73" s="21"/>
      <c r="T73" s="21"/>
    </row>
    <row r="74" spans="19:20" s="20" customFormat="1" x14ac:dyDescent="0.25">
      <c r="S74" s="21"/>
      <c r="T74" s="21"/>
    </row>
    <row r="75" spans="19:20" s="20" customFormat="1" x14ac:dyDescent="0.25">
      <c r="S75" s="21"/>
      <c r="T75" s="21"/>
    </row>
    <row r="76" spans="19:20" s="20" customFormat="1" x14ac:dyDescent="0.25">
      <c r="S76" s="21"/>
      <c r="T76" s="21"/>
    </row>
    <row r="77" spans="19:20" s="20" customFormat="1" x14ac:dyDescent="0.25">
      <c r="S77" s="21"/>
      <c r="T77" s="21"/>
    </row>
    <row r="78" spans="19:20" s="20" customFormat="1" x14ac:dyDescent="0.25">
      <c r="S78" s="21"/>
      <c r="T78" s="21"/>
    </row>
  </sheetData>
  <mergeCells count="14">
    <mergeCell ref="H5:H6"/>
    <mergeCell ref="I5:I6"/>
    <mergeCell ref="W5:Z5"/>
    <mergeCell ref="AA5:AD5"/>
    <mergeCell ref="C1:V3"/>
    <mergeCell ref="Z1:AB3"/>
    <mergeCell ref="A4:I4"/>
    <mergeCell ref="J4:O5"/>
    <mergeCell ref="P4:U5"/>
    <mergeCell ref="V4:V5"/>
    <mergeCell ref="W4:AD4"/>
    <mergeCell ref="A5:B5"/>
    <mergeCell ref="C5:D5"/>
    <mergeCell ref="E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workbookViewId="0">
      <selection activeCell="E12" sqref="E12"/>
    </sheetView>
  </sheetViews>
  <sheetFormatPr defaultColWidth="8.85546875" defaultRowHeight="15" x14ac:dyDescent="0.25"/>
  <cols>
    <col min="2" max="2" width="61.42578125" customWidth="1"/>
    <col min="3" max="3" width="11.28515625" customWidth="1"/>
  </cols>
  <sheetData>
    <row r="1" spans="1:5" x14ac:dyDescent="0.25">
      <c r="A1" s="209" t="s">
        <v>136</v>
      </c>
      <c r="B1" s="209"/>
      <c r="C1" s="53" t="s">
        <v>138</v>
      </c>
      <c r="D1" s="53" t="s">
        <v>174</v>
      </c>
      <c r="E1" s="53" t="s">
        <v>184</v>
      </c>
    </row>
    <row r="2" spans="1:5" ht="30" x14ac:dyDescent="0.25">
      <c r="A2" s="44">
        <v>1</v>
      </c>
      <c r="B2" s="43" t="s">
        <v>117</v>
      </c>
      <c r="C2" s="44" t="s">
        <v>137</v>
      </c>
      <c r="D2" s="44" t="s">
        <v>137</v>
      </c>
      <c r="E2" s="44" t="s">
        <v>137</v>
      </c>
    </row>
    <row r="3" spans="1:5" ht="30" x14ac:dyDescent="0.25">
      <c r="A3" s="44">
        <v>2</v>
      </c>
      <c r="B3" s="43" t="s">
        <v>118</v>
      </c>
      <c r="C3" s="44"/>
      <c r="D3" s="44"/>
      <c r="E3" s="44"/>
    </row>
    <row r="4" spans="1:5" ht="30" x14ac:dyDescent="0.25">
      <c r="A4" s="44">
        <v>3</v>
      </c>
      <c r="B4" s="43" t="s">
        <v>119</v>
      </c>
      <c r="C4" s="44"/>
      <c r="D4" s="44" t="s">
        <v>137</v>
      </c>
      <c r="E4" s="44" t="s">
        <v>137</v>
      </c>
    </row>
    <row r="5" spans="1:5" ht="30" x14ac:dyDescent="0.25">
      <c r="A5" s="44">
        <v>4</v>
      </c>
      <c r="B5" s="43" t="s">
        <v>120</v>
      </c>
      <c r="C5" s="44" t="s">
        <v>137</v>
      </c>
      <c r="D5" s="44" t="s">
        <v>137</v>
      </c>
      <c r="E5" s="44" t="s">
        <v>137</v>
      </c>
    </row>
    <row r="6" spans="1:5" ht="30" x14ac:dyDescent="0.25">
      <c r="A6" s="44">
        <v>5</v>
      </c>
      <c r="B6" s="43" t="s">
        <v>121</v>
      </c>
      <c r="C6" s="44" t="s">
        <v>137</v>
      </c>
      <c r="D6" s="44" t="s">
        <v>137</v>
      </c>
      <c r="E6" s="44" t="s">
        <v>137</v>
      </c>
    </row>
    <row r="7" spans="1:5" ht="30" x14ac:dyDescent="0.25">
      <c r="A7" s="44">
        <v>6</v>
      </c>
      <c r="B7" s="43" t="s">
        <v>122</v>
      </c>
      <c r="C7" s="44" t="s">
        <v>137</v>
      </c>
      <c r="D7" s="44" t="s">
        <v>137</v>
      </c>
      <c r="E7" s="44" t="s">
        <v>137</v>
      </c>
    </row>
    <row r="8" spans="1:5" ht="30" x14ac:dyDescent="0.25">
      <c r="A8" s="44">
        <v>7</v>
      </c>
      <c r="B8" s="43" t="s">
        <v>123</v>
      </c>
      <c r="C8" s="44" t="s">
        <v>137</v>
      </c>
      <c r="D8" s="44" t="s">
        <v>137</v>
      </c>
      <c r="E8" s="44" t="s">
        <v>137</v>
      </c>
    </row>
    <row r="9" spans="1:5" ht="30" x14ac:dyDescent="0.25">
      <c r="A9" s="44">
        <v>8</v>
      </c>
      <c r="B9" s="43" t="s">
        <v>124</v>
      </c>
      <c r="C9" s="44"/>
      <c r="D9" s="44" t="s">
        <v>137</v>
      </c>
      <c r="E9" s="44" t="s">
        <v>137</v>
      </c>
    </row>
    <row r="10" spans="1:5" ht="30" x14ac:dyDescent="0.25">
      <c r="A10" s="44">
        <v>9</v>
      </c>
      <c r="B10" s="43" t="s">
        <v>125</v>
      </c>
      <c r="C10" s="44"/>
      <c r="D10" s="44" t="s">
        <v>137</v>
      </c>
      <c r="E10" s="44" t="s">
        <v>137</v>
      </c>
    </row>
    <row r="11" spans="1:5" ht="30" x14ac:dyDescent="0.25">
      <c r="A11" s="44">
        <v>10</v>
      </c>
      <c r="B11" s="43" t="s">
        <v>126</v>
      </c>
      <c r="C11" s="44"/>
      <c r="D11" s="44" t="s">
        <v>137</v>
      </c>
      <c r="E11" s="44" t="s">
        <v>137</v>
      </c>
    </row>
    <row r="12" spans="1:5" ht="30" x14ac:dyDescent="0.25">
      <c r="A12" s="44">
        <v>11</v>
      </c>
      <c r="B12" s="43" t="s">
        <v>127</v>
      </c>
      <c r="C12" s="44"/>
      <c r="D12" s="44"/>
      <c r="E12" s="44"/>
    </row>
    <row r="13" spans="1:5" ht="30" x14ac:dyDescent="0.25">
      <c r="A13" s="44">
        <v>12</v>
      </c>
      <c r="B13" s="43" t="s">
        <v>128</v>
      </c>
      <c r="C13" s="44" t="s">
        <v>137</v>
      </c>
      <c r="D13" s="44" t="s">
        <v>137</v>
      </c>
      <c r="E13" s="44" t="s">
        <v>137</v>
      </c>
    </row>
    <row r="14" spans="1:5" x14ac:dyDescent="0.25">
      <c r="A14" s="44">
        <v>13</v>
      </c>
      <c r="B14" s="43" t="s">
        <v>129</v>
      </c>
      <c r="C14" s="44" t="s">
        <v>137</v>
      </c>
      <c r="D14" s="44" t="s">
        <v>137</v>
      </c>
      <c r="E14" s="44" t="s">
        <v>137</v>
      </c>
    </row>
    <row r="15" spans="1:5" ht="30" x14ac:dyDescent="0.25">
      <c r="A15" s="44">
        <v>14</v>
      </c>
      <c r="B15" s="43" t="s">
        <v>130</v>
      </c>
      <c r="C15" s="44"/>
      <c r="D15" s="44" t="s">
        <v>137</v>
      </c>
      <c r="E15" s="44" t="s">
        <v>137</v>
      </c>
    </row>
    <row r="16" spans="1:5" x14ac:dyDescent="0.25">
      <c r="A16" s="44">
        <v>15</v>
      </c>
      <c r="B16" s="43" t="s">
        <v>131</v>
      </c>
      <c r="C16" s="44"/>
      <c r="D16" s="44" t="s">
        <v>137</v>
      </c>
      <c r="E16" s="44" t="s">
        <v>137</v>
      </c>
    </row>
    <row r="17" spans="1:5" ht="30" x14ac:dyDescent="0.25">
      <c r="A17" s="44">
        <v>16</v>
      </c>
      <c r="B17" s="43" t="s">
        <v>132</v>
      </c>
      <c r="C17" s="44" t="s">
        <v>137</v>
      </c>
      <c r="D17" s="44" t="s">
        <v>137</v>
      </c>
      <c r="E17" s="44" t="s">
        <v>137</v>
      </c>
    </row>
    <row r="18" spans="1:5" x14ac:dyDescent="0.25">
      <c r="A18" s="44">
        <v>17</v>
      </c>
      <c r="B18" s="43" t="s">
        <v>133</v>
      </c>
      <c r="C18" s="44"/>
      <c r="D18" s="44"/>
      <c r="E18" s="44" t="s">
        <v>137</v>
      </c>
    </row>
    <row r="19" spans="1:5" ht="30" x14ac:dyDescent="0.25">
      <c r="A19" s="44">
        <v>18</v>
      </c>
      <c r="B19" s="43" t="s">
        <v>134</v>
      </c>
      <c r="C19" s="44" t="s">
        <v>137</v>
      </c>
      <c r="D19" s="44" t="s">
        <v>137</v>
      </c>
      <c r="E19" s="44" t="s">
        <v>137</v>
      </c>
    </row>
    <row r="20" spans="1:5" x14ac:dyDescent="0.25">
      <c r="A20" s="44">
        <v>19</v>
      </c>
      <c r="B20" s="43" t="s">
        <v>135</v>
      </c>
      <c r="C20" s="44" t="s">
        <v>137</v>
      </c>
      <c r="D20" s="44" t="s">
        <v>137</v>
      </c>
      <c r="E20" s="44" t="s">
        <v>137</v>
      </c>
    </row>
    <row r="22" spans="1:5" x14ac:dyDescent="0.25">
      <c r="A22" t="s">
        <v>139</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E403"/>
  <sheetViews>
    <sheetView topLeftCell="W4" zoomScale="130" zoomScaleNormal="130" zoomScalePageLayoutView="120" workbookViewId="0">
      <selection activeCell="AE10" sqref="AE10"/>
    </sheetView>
  </sheetViews>
  <sheetFormatPr defaultColWidth="11.42578125" defaultRowHeight="15" x14ac:dyDescent="0.25"/>
  <cols>
    <col min="1" max="1" width="21.140625" style="15" customWidth="1"/>
    <col min="2" max="2" width="17.85546875" style="15" customWidth="1"/>
    <col min="3" max="4" width="26.42578125" style="15" customWidth="1"/>
    <col min="5" max="5" width="18.140625" style="15" customWidth="1"/>
    <col min="6" max="6" width="20.42578125" style="15" customWidth="1"/>
    <col min="7" max="7" width="16.42578125" style="15" customWidth="1"/>
    <col min="8" max="8" width="15.85546875" style="15" customWidth="1"/>
    <col min="9" max="9" width="16.42578125" style="15" customWidth="1"/>
    <col min="10" max="10" width="21.85546875" style="15" customWidth="1"/>
    <col min="11" max="12" width="23" style="15" customWidth="1"/>
    <col min="13" max="13" width="11.42578125" style="15"/>
    <col min="14" max="14" width="13.42578125" style="15" customWidth="1"/>
    <col min="15" max="15" width="11.42578125" style="15"/>
    <col min="16" max="16" width="25" style="15" customWidth="1"/>
    <col min="17" max="17" width="26.140625" style="15" customWidth="1"/>
    <col min="18" max="18" width="15.42578125" style="15" customWidth="1"/>
    <col min="19" max="19" width="12.28515625" style="15" customWidth="1"/>
    <col min="20" max="20" width="11.42578125" style="15"/>
    <col min="21" max="21" width="11.42578125" style="15" customWidth="1"/>
    <col min="22" max="22" width="16.7109375" style="15" customWidth="1"/>
    <col min="23" max="23" width="9.7109375" style="15" customWidth="1"/>
    <col min="24" max="24" width="17.140625" style="15" customWidth="1"/>
    <col min="25" max="25" width="16" style="15" customWidth="1"/>
    <col min="26" max="26" width="52.7109375" style="15" customWidth="1"/>
    <col min="27" max="27" width="10.85546875" style="15" customWidth="1"/>
    <col min="28" max="28" width="15.140625" style="15" customWidth="1"/>
    <col min="29" max="29" width="13" style="15" customWidth="1"/>
    <col min="30" max="30" width="47.7109375" style="15" customWidth="1"/>
    <col min="31" max="31" width="11.42578125" style="20"/>
    <col min="32" max="16384" width="11.42578125" style="15"/>
  </cols>
  <sheetData>
    <row r="1" spans="1:31" s="1" customFormat="1" ht="15.75" customHeight="1" x14ac:dyDescent="0.25">
      <c r="C1" s="212"/>
      <c r="D1" s="212"/>
      <c r="E1" s="212"/>
      <c r="F1" s="212"/>
      <c r="G1" s="212"/>
      <c r="H1" s="212"/>
      <c r="I1" s="212"/>
      <c r="J1" s="212"/>
      <c r="K1" s="212"/>
      <c r="L1" s="212"/>
      <c r="M1" s="212"/>
      <c r="N1" s="212"/>
      <c r="O1" s="212"/>
      <c r="P1" s="212"/>
      <c r="Q1" s="212"/>
      <c r="R1" s="212"/>
      <c r="S1" s="212"/>
      <c r="T1" s="212"/>
      <c r="U1" s="212"/>
      <c r="V1" s="212"/>
      <c r="AA1" s="229"/>
      <c r="AB1" s="230"/>
      <c r="AC1" s="104" t="s">
        <v>193</v>
      </c>
      <c r="AD1" s="107">
        <v>44512</v>
      </c>
    </row>
    <row r="2" spans="1:31" s="1" customFormat="1" ht="15.75" customHeight="1" x14ac:dyDescent="0.25">
      <c r="C2" s="212"/>
      <c r="D2" s="212"/>
      <c r="E2" s="212"/>
      <c r="F2" s="212"/>
      <c r="G2" s="212"/>
      <c r="H2" s="212"/>
      <c r="I2" s="212"/>
      <c r="J2" s="212"/>
      <c r="K2" s="212"/>
      <c r="L2" s="212"/>
      <c r="M2" s="212"/>
      <c r="N2" s="212"/>
      <c r="O2" s="212"/>
      <c r="P2" s="212"/>
      <c r="Q2" s="212"/>
      <c r="R2" s="212"/>
      <c r="S2" s="212"/>
      <c r="T2" s="212"/>
      <c r="U2" s="212"/>
      <c r="V2" s="212"/>
      <c r="AA2" s="229"/>
      <c r="AB2" s="230"/>
      <c r="AC2" s="105" t="s">
        <v>0</v>
      </c>
      <c r="AD2" s="106">
        <v>3</v>
      </c>
    </row>
    <row r="3" spans="1:31" s="1" customFormat="1" ht="32.25"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105" t="s">
        <v>194</v>
      </c>
      <c r="AD3" s="106" t="s">
        <v>195</v>
      </c>
    </row>
    <row r="4" spans="1:31"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18"/>
    </row>
    <row r="5" spans="1:31" s="9" customFormat="1" ht="24" x14ac:dyDescent="0.25">
      <c r="A5" s="224" t="s">
        <v>5</v>
      </c>
      <c r="B5" s="225"/>
      <c r="C5" s="224" t="s">
        <v>6</v>
      </c>
      <c r="D5" s="226"/>
      <c r="E5" s="224" t="s">
        <v>7</v>
      </c>
      <c r="F5" s="226"/>
      <c r="G5" s="109" t="s">
        <v>196</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18"/>
    </row>
    <row r="6" spans="1:31" s="9" customFormat="1" ht="30"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18"/>
    </row>
    <row r="7" spans="1:31" s="17" customFormat="1" ht="72" customHeight="1" x14ac:dyDescent="0.25">
      <c r="A7" s="210" t="s">
        <v>29</v>
      </c>
      <c r="B7" s="211" t="s">
        <v>30</v>
      </c>
      <c r="C7" s="210" t="s">
        <v>40</v>
      </c>
      <c r="D7" s="210" t="s">
        <v>69</v>
      </c>
      <c r="E7" s="210" t="s">
        <v>31</v>
      </c>
      <c r="F7" s="211" t="s">
        <v>197</v>
      </c>
      <c r="G7" s="210" t="s">
        <v>44</v>
      </c>
      <c r="H7" s="211" t="s">
        <v>59</v>
      </c>
      <c r="I7" s="29" t="s">
        <v>199</v>
      </c>
      <c r="J7" s="103" t="s">
        <v>185</v>
      </c>
      <c r="K7" s="5" t="s">
        <v>186</v>
      </c>
      <c r="L7" s="29" t="s">
        <v>88</v>
      </c>
      <c r="M7" s="29" t="s">
        <v>39</v>
      </c>
      <c r="N7" s="5"/>
      <c r="O7" s="29"/>
      <c r="P7" s="103" t="s">
        <v>155</v>
      </c>
      <c r="Q7" s="29" t="s">
        <v>157</v>
      </c>
      <c r="R7" s="29" t="s">
        <v>88</v>
      </c>
      <c r="S7" s="29" t="s">
        <v>35</v>
      </c>
      <c r="T7" s="29"/>
      <c r="U7" s="29"/>
      <c r="V7" s="231" t="s">
        <v>162</v>
      </c>
      <c r="W7" s="95">
        <v>0.66</v>
      </c>
      <c r="X7" s="96">
        <v>1</v>
      </c>
      <c r="Y7" s="84">
        <f>W7</f>
        <v>0.66</v>
      </c>
      <c r="Z7" s="27" t="s">
        <v>238</v>
      </c>
      <c r="AA7" s="27">
        <v>4</v>
      </c>
      <c r="AB7" s="27">
        <v>16</v>
      </c>
      <c r="AC7" s="60">
        <v>0.25</v>
      </c>
      <c r="AD7" s="102" t="s">
        <v>239</v>
      </c>
      <c r="AE7" s="19"/>
    </row>
    <row r="8" spans="1:31" s="17" customFormat="1" ht="60" x14ac:dyDescent="0.25">
      <c r="A8" s="210"/>
      <c r="B8" s="211"/>
      <c r="C8" s="210"/>
      <c r="D8" s="210"/>
      <c r="E8" s="210"/>
      <c r="F8" s="211"/>
      <c r="G8" s="210"/>
      <c r="H8" s="211"/>
      <c r="I8" s="27" t="s">
        <v>200</v>
      </c>
      <c r="J8" s="113" t="s">
        <v>156</v>
      </c>
      <c r="K8" s="27" t="s">
        <v>158</v>
      </c>
      <c r="L8" s="27" t="s">
        <v>88</v>
      </c>
      <c r="M8" s="27" t="s">
        <v>39</v>
      </c>
      <c r="N8" s="27"/>
      <c r="O8" s="27"/>
      <c r="P8" s="111"/>
      <c r="Q8" s="65"/>
      <c r="R8" s="72"/>
      <c r="S8" s="76"/>
      <c r="T8" s="65"/>
      <c r="U8" s="76"/>
      <c r="V8" s="231"/>
      <c r="W8" s="74">
        <v>0.93</v>
      </c>
      <c r="X8" s="74">
        <v>0.95</v>
      </c>
      <c r="Y8" s="74">
        <f>W8</f>
        <v>0.93</v>
      </c>
      <c r="Z8" s="29" t="s">
        <v>240</v>
      </c>
      <c r="AA8" s="76"/>
      <c r="AB8" s="76"/>
      <c r="AC8" s="72"/>
      <c r="AD8" s="65"/>
      <c r="AE8" s="19"/>
    </row>
    <row r="9" spans="1:31" s="17" customFormat="1" ht="96" x14ac:dyDescent="0.25">
      <c r="A9" s="210"/>
      <c r="B9" s="211"/>
      <c r="C9" s="210"/>
      <c r="D9" s="210"/>
      <c r="E9" s="210"/>
      <c r="F9" s="211"/>
      <c r="G9" s="210"/>
      <c r="H9" s="211"/>
      <c r="I9" s="211" t="s">
        <v>201</v>
      </c>
      <c r="J9" s="103" t="s">
        <v>154</v>
      </c>
      <c r="K9" s="29" t="s">
        <v>191</v>
      </c>
      <c r="L9" s="29" t="s">
        <v>88</v>
      </c>
      <c r="M9" s="29" t="s">
        <v>39</v>
      </c>
      <c r="N9" s="29"/>
      <c r="O9" s="29"/>
      <c r="P9" s="103" t="s">
        <v>187</v>
      </c>
      <c r="Q9" s="29" t="s">
        <v>188</v>
      </c>
      <c r="R9" s="29" t="s">
        <v>88</v>
      </c>
      <c r="S9" s="29" t="s">
        <v>39</v>
      </c>
      <c r="T9" s="29"/>
      <c r="U9" s="29"/>
      <c r="V9" s="231"/>
      <c r="W9" s="161">
        <v>0.53449999999999998</v>
      </c>
      <c r="X9" s="60">
        <v>1</v>
      </c>
      <c r="Y9" s="84">
        <f>W9</f>
        <v>0.53449999999999998</v>
      </c>
      <c r="Z9" s="27" t="s">
        <v>241</v>
      </c>
      <c r="AA9" s="163">
        <v>0.55679999999999996</v>
      </c>
      <c r="AB9" s="96">
        <v>1</v>
      </c>
      <c r="AC9" s="60">
        <f>AA9</f>
        <v>0.55679999999999996</v>
      </c>
      <c r="AD9" s="102" t="s">
        <v>244</v>
      </c>
      <c r="AE9" s="19"/>
    </row>
    <row r="10" spans="1:31" s="20" customFormat="1" ht="84" x14ac:dyDescent="0.25">
      <c r="A10" s="210"/>
      <c r="B10" s="211"/>
      <c r="C10" s="29" t="s">
        <v>42</v>
      </c>
      <c r="D10" s="29" t="s">
        <v>70</v>
      </c>
      <c r="E10" s="210"/>
      <c r="F10" s="29" t="s">
        <v>198</v>
      </c>
      <c r="G10" s="210"/>
      <c r="H10" s="211"/>
      <c r="I10" s="211"/>
      <c r="J10" s="113" t="s">
        <v>178</v>
      </c>
      <c r="K10" s="113" t="s">
        <v>192</v>
      </c>
      <c r="L10" s="27" t="s">
        <v>88</v>
      </c>
      <c r="M10" s="113" t="s">
        <v>39</v>
      </c>
      <c r="N10" s="113"/>
      <c r="O10" s="113"/>
      <c r="P10" s="113" t="s">
        <v>189</v>
      </c>
      <c r="Q10" s="113" t="s">
        <v>190</v>
      </c>
      <c r="R10" s="27" t="s">
        <v>88</v>
      </c>
      <c r="S10" s="27" t="s">
        <v>39</v>
      </c>
      <c r="T10" s="113"/>
      <c r="U10" s="113"/>
      <c r="V10" s="231"/>
      <c r="W10" s="162">
        <v>0.49299999999999999</v>
      </c>
      <c r="X10" s="162">
        <v>1</v>
      </c>
      <c r="Y10" s="162">
        <f>W10</f>
        <v>0.49299999999999999</v>
      </c>
      <c r="Z10" s="162" t="s">
        <v>243</v>
      </c>
      <c r="AA10" s="162">
        <v>0.6</v>
      </c>
      <c r="AB10" s="162">
        <v>1</v>
      </c>
      <c r="AC10" s="162">
        <f>AA10</f>
        <v>0.6</v>
      </c>
      <c r="AD10" s="103" t="s">
        <v>242</v>
      </c>
    </row>
    <row r="11" spans="1:31" s="20" customFormat="1" ht="38.25" thickBot="1" x14ac:dyDescent="0.3">
      <c r="X11" s="112" t="s">
        <v>103</v>
      </c>
      <c r="Y11" s="77">
        <f>AVERAGE(Y7:Y10)</f>
        <v>0.65437500000000004</v>
      </c>
      <c r="AB11" s="112" t="s">
        <v>103</v>
      </c>
      <c r="AC11" s="77">
        <f>AVERAGE(AC9,AC10,AC7)</f>
        <v>0.46893333333333337</v>
      </c>
    </row>
    <row r="12" spans="1:31" s="20" customFormat="1" x14ac:dyDescent="0.25"/>
    <row r="13" spans="1:31" s="20" customFormat="1" x14ac:dyDescent="0.25"/>
    <row r="14" spans="1:31" s="20" customFormat="1" x14ac:dyDescent="0.25"/>
    <row r="15" spans="1:31" s="20" customFormat="1" x14ac:dyDescent="0.25"/>
    <row r="16" spans="1:3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sheetData>
  <mergeCells count="24">
    <mergeCell ref="AA1:AB3"/>
    <mergeCell ref="G7:G10"/>
    <mergeCell ref="F7:F9"/>
    <mergeCell ref="D7:D9"/>
    <mergeCell ref="E7:E10"/>
    <mergeCell ref="I9:I10"/>
    <mergeCell ref="V7:V10"/>
    <mergeCell ref="H7:H10"/>
    <mergeCell ref="AA5:AD5"/>
    <mergeCell ref="W4:AD4"/>
    <mergeCell ref="W5:Z5"/>
    <mergeCell ref="A7:A10"/>
    <mergeCell ref="B7:B10"/>
    <mergeCell ref="C7:C9"/>
    <mergeCell ref="C1:V3"/>
    <mergeCell ref="A4:I4"/>
    <mergeCell ref="J4:O5"/>
    <mergeCell ref="P4:U5"/>
    <mergeCell ref="V4:V5"/>
    <mergeCell ref="A5:B5"/>
    <mergeCell ref="E5:F5"/>
    <mergeCell ref="H5:H6"/>
    <mergeCell ref="C5:D5"/>
    <mergeCell ref="I5:I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M42"/>
  <sheetViews>
    <sheetView topLeftCell="U4" zoomScale="120" zoomScaleNormal="120" zoomScalePageLayoutView="130" workbookViewId="0">
      <selection activeCell="AE10" sqref="AE10"/>
    </sheetView>
  </sheetViews>
  <sheetFormatPr defaultColWidth="11.42578125" defaultRowHeight="12" x14ac:dyDescent="0.25"/>
  <cols>
    <col min="1" max="1" width="22.42578125" style="6" customWidth="1"/>
    <col min="2" max="2" width="26.7109375" style="6" customWidth="1"/>
    <col min="3" max="3" width="33.42578125" style="6" customWidth="1"/>
    <col min="4" max="4" width="26.85546875" style="6" customWidth="1"/>
    <col min="5" max="5" width="17.140625" style="6" customWidth="1"/>
    <col min="6" max="6" width="26.7109375" style="6" customWidth="1"/>
    <col min="7" max="7" width="17.28515625" style="6" customWidth="1"/>
    <col min="8" max="8" width="14.7109375" style="6" customWidth="1"/>
    <col min="9" max="9" width="12.5703125" style="6" customWidth="1"/>
    <col min="10" max="10" width="28.7109375" style="6" customWidth="1"/>
    <col min="11" max="11" width="34" style="6" customWidth="1"/>
    <col min="12" max="12" width="15.140625" style="6" customWidth="1"/>
    <col min="13" max="13" width="18.140625" style="6" customWidth="1"/>
    <col min="14" max="14" width="14.28515625" style="6" customWidth="1"/>
    <col min="15" max="15" width="15" style="6" customWidth="1"/>
    <col min="16" max="16" width="40.7109375" style="6" customWidth="1"/>
    <col min="17" max="17" width="42.7109375" style="6" customWidth="1"/>
    <col min="18" max="18" width="14.42578125" style="6" bestFit="1" customWidth="1"/>
    <col min="19" max="19" width="14.7109375" style="6" bestFit="1" customWidth="1"/>
    <col min="20" max="20" width="14.85546875" style="6" bestFit="1" customWidth="1"/>
    <col min="21" max="21" width="20.7109375" style="6" customWidth="1"/>
    <col min="22" max="22" width="24.28515625" style="6" customWidth="1"/>
    <col min="23" max="23" width="16" style="6" customWidth="1"/>
    <col min="24" max="24" width="21.85546875" style="6" customWidth="1"/>
    <col min="25" max="25" width="20.7109375" style="6" customWidth="1"/>
    <col min="26" max="26" width="49.7109375" style="6" customWidth="1"/>
    <col min="27" max="27" width="14.140625" style="6" customWidth="1"/>
    <col min="28" max="28" width="17.28515625" style="6" customWidth="1"/>
    <col min="29" max="29" width="15.7109375" style="6" customWidth="1"/>
    <col min="30" max="30" width="56.42578125" style="6" customWidth="1"/>
    <col min="31" max="16384" width="11.42578125" style="6"/>
  </cols>
  <sheetData>
    <row r="1" spans="1:65" s="1" customFormat="1" x14ac:dyDescent="0.25">
      <c r="C1" s="212"/>
      <c r="D1" s="212"/>
      <c r="E1" s="212"/>
      <c r="F1" s="212"/>
      <c r="G1" s="212"/>
      <c r="H1" s="212"/>
      <c r="I1" s="212"/>
      <c r="J1" s="212"/>
      <c r="K1" s="212"/>
      <c r="L1" s="212"/>
      <c r="M1" s="212"/>
      <c r="N1" s="212"/>
      <c r="O1" s="212"/>
      <c r="P1" s="212"/>
      <c r="Q1" s="212"/>
      <c r="R1" s="212"/>
      <c r="S1" s="212"/>
      <c r="T1" s="212"/>
      <c r="U1" s="212"/>
      <c r="V1" s="212"/>
      <c r="AC1" s="104" t="s">
        <v>193</v>
      </c>
      <c r="AD1" s="107">
        <v>44512</v>
      </c>
    </row>
    <row r="2" spans="1:65"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105" t="s">
        <v>0</v>
      </c>
      <c r="AD2" s="106">
        <v>3</v>
      </c>
    </row>
    <row r="3" spans="1:65"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105" t="s">
        <v>194</v>
      </c>
      <c r="AD3" s="106" t="s">
        <v>195</v>
      </c>
    </row>
    <row r="4" spans="1:65" s="9" customFormat="1" ht="15"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row>
    <row r="5" spans="1:65" s="9" customFormat="1" ht="45" x14ac:dyDescent="0.25">
      <c r="A5" s="238" t="s">
        <v>5</v>
      </c>
      <c r="B5" s="233"/>
      <c r="C5" s="238" t="s">
        <v>6</v>
      </c>
      <c r="D5" s="234"/>
      <c r="E5" s="238" t="s">
        <v>7</v>
      </c>
      <c r="F5" s="234"/>
      <c r="G5" s="98" t="s">
        <v>202</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65" s="9" customFormat="1" ht="30"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row>
    <row r="7" spans="1:65" s="3" customFormat="1" ht="50.25" customHeight="1" x14ac:dyDescent="0.25">
      <c r="A7" s="210" t="s">
        <v>29</v>
      </c>
      <c r="B7" s="211" t="s">
        <v>30</v>
      </c>
      <c r="C7" s="210" t="s">
        <v>42</v>
      </c>
      <c r="D7" s="210" t="s">
        <v>70</v>
      </c>
      <c r="E7" s="210" t="s">
        <v>36</v>
      </c>
      <c r="F7" s="210" t="s">
        <v>32</v>
      </c>
      <c r="G7" s="211" t="s">
        <v>44</v>
      </c>
      <c r="H7" s="211" t="s">
        <v>45</v>
      </c>
      <c r="I7" s="240" t="s">
        <v>165</v>
      </c>
      <c r="J7" s="27" t="s">
        <v>203</v>
      </c>
      <c r="K7" s="27" t="s">
        <v>205</v>
      </c>
      <c r="L7" s="27" t="s">
        <v>74</v>
      </c>
      <c r="M7" s="27" t="s">
        <v>39</v>
      </c>
      <c r="N7" s="27" t="s">
        <v>165</v>
      </c>
      <c r="O7" s="164">
        <v>1</v>
      </c>
      <c r="P7" s="116"/>
      <c r="Q7" s="116"/>
      <c r="R7" s="65"/>
      <c r="S7" s="65"/>
      <c r="T7" s="65"/>
      <c r="U7" s="65"/>
      <c r="V7" s="241" t="s">
        <v>46</v>
      </c>
      <c r="W7" s="85">
        <v>1</v>
      </c>
      <c r="X7" s="85">
        <v>1</v>
      </c>
      <c r="Y7" s="60">
        <v>1</v>
      </c>
      <c r="Z7" s="110" t="s">
        <v>245</v>
      </c>
      <c r="AA7" s="56"/>
      <c r="AB7" s="56"/>
      <c r="AC7" s="72"/>
      <c r="AD7" s="72"/>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row>
    <row r="8" spans="1:65" s="3" customFormat="1" ht="73.5" customHeight="1" x14ac:dyDescent="0.25">
      <c r="A8" s="210"/>
      <c r="B8" s="211"/>
      <c r="C8" s="210"/>
      <c r="D8" s="210"/>
      <c r="E8" s="210"/>
      <c r="F8" s="210"/>
      <c r="G8" s="211"/>
      <c r="H8" s="211"/>
      <c r="I8" s="240"/>
      <c r="J8" s="31" t="s">
        <v>177</v>
      </c>
      <c r="K8" s="31" t="s">
        <v>206</v>
      </c>
      <c r="L8" s="31" t="s">
        <v>74</v>
      </c>
      <c r="M8" s="31" t="s">
        <v>39</v>
      </c>
      <c r="N8" s="31" t="s">
        <v>165</v>
      </c>
      <c r="O8" s="73">
        <v>0.97</v>
      </c>
      <c r="P8" s="117"/>
      <c r="Q8" s="118"/>
      <c r="R8" s="65"/>
      <c r="S8" s="65"/>
      <c r="T8" s="65"/>
      <c r="U8" s="65"/>
      <c r="V8" s="241"/>
      <c r="W8" s="79">
        <v>0.6</v>
      </c>
      <c r="X8" s="74">
        <v>0.97</v>
      </c>
      <c r="Y8" s="74">
        <v>0.6</v>
      </c>
      <c r="Z8" s="74" t="s">
        <v>246</v>
      </c>
      <c r="AA8" s="57"/>
      <c r="AB8" s="57"/>
      <c r="AC8" s="57"/>
      <c r="AD8" s="72"/>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row>
    <row r="9" spans="1:65" s="4" customFormat="1" ht="64.5" customHeight="1" x14ac:dyDescent="0.25">
      <c r="A9" s="210"/>
      <c r="B9" s="211"/>
      <c r="C9" s="210"/>
      <c r="D9" s="210"/>
      <c r="E9" s="210"/>
      <c r="F9" s="210"/>
      <c r="G9" s="211"/>
      <c r="H9" s="211"/>
      <c r="I9" s="240"/>
      <c r="J9" s="27" t="s">
        <v>146</v>
      </c>
      <c r="K9" s="27" t="s">
        <v>207</v>
      </c>
      <c r="L9" s="27" t="s">
        <v>74</v>
      </c>
      <c r="M9" s="27" t="s">
        <v>39</v>
      </c>
      <c r="N9" s="27" t="s">
        <v>165</v>
      </c>
      <c r="O9" s="96">
        <v>1</v>
      </c>
      <c r="P9" s="31" t="s">
        <v>147</v>
      </c>
      <c r="Q9" s="31" t="s">
        <v>210</v>
      </c>
      <c r="R9" s="31"/>
      <c r="S9" s="31"/>
      <c r="T9" s="31"/>
      <c r="U9" s="73"/>
      <c r="V9" s="241"/>
      <c r="W9" s="86">
        <v>0.59099999999999997</v>
      </c>
      <c r="X9" s="60">
        <v>0.5</v>
      </c>
      <c r="Y9" s="60">
        <v>0.59099999999999997</v>
      </c>
      <c r="Z9" s="60" t="s">
        <v>266</v>
      </c>
      <c r="AA9" s="79"/>
      <c r="AB9" s="74"/>
      <c r="AC9" s="74"/>
      <c r="AD9" s="75"/>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row>
    <row r="10" spans="1:65" s="2" customFormat="1" ht="60" customHeight="1" x14ac:dyDescent="0.25">
      <c r="A10" s="210"/>
      <c r="B10" s="211"/>
      <c r="C10" s="29" t="s">
        <v>40</v>
      </c>
      <c r="D10" s="29" t="s">
        <v>69</v>
      </c>
      <c r="E10" s="29" t="s">
        <v>72</v>
      </c>
      <c r="F10" s="29" t="s">
        <v>72</v>
      </c>
      <c r="G10" s="211"/>
      <c r="H10" s="211"/>
      <c r="I10" s="240"/>
      <c r="J10" s="31" t="s">
        <v>71</v>
      </c>
      <c r="K10" s="31" t="s">
        <v>208</v>
      </c>
      <c r="L10" s="31" t="s">
        <v>74</v>
      </c>
      <c r="M10" s="31" t="s">
        <v>39</v>
      </c>
      <c r="N10" s="31" t="s">
        <v>165</v>
      </c>
      <c r="O10" s="73">
        <v>1</v>
      </c>
      <c r="P10" s="27" t="s">
        <v>176</v>
      </c>
      <c r="Q10" s="27" t="s">
        <v>211</v>
      </c>
      <c r="R10" s="27"/>
      <c r="S10" s="27"/>
      <c r="T10" s="27"/>
      <c r="U10" s="96"/>
      <c r="V10" s="241"/>
      <c r="W10" s="79">
        <v>0.5</v>
      </c>
      <c r="X10" s="74">
        <v>1</v>
      </c>
      <c r="Y10" s="74">
        <v>0.5</v>
      </c>
      <c r="Z10" s="74" t="s">
        <v>247</v>
      </c>
      <c r="AA10" s="86">
        <v>1</v>
      </c>
      <c r="AB10" s="60">
        <v>1</v>
      </c>
      <c r="AC10" s="60">
        <v>1</v>
      </c>
      <c r="AD10" s="60" t="s">
        <v>249</v>
      </c>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row>
    <row r="11" spans="1:65" s="2" customFormat="1" ht="48" x14ac:dyDescent="0.25">
      <c r="A11" s="210"/>
      <c r="B11" s="211"/>
      <c r="C11" s="113" t="s">
        <v>42</v>
      </c>
      <c r="D11" s="113" t="s">
        <v>70</v>
      </c>
      <c r="E11" s="113" t="s">
        <v>36</v>
      </c>
      <c r="F11" s="113" t="s">
        <v>32</v>
      </c>
      <c r="G11" s="211"/>
      <c r="H11" s="211"/>
      <c r="I11" s="240"/>
      <c r="J11" s="31" t="s">
        <v>204</v>
      </c>
      <c r="K11" s="31" t="s">
        <v>209</v>
      </c>
      <c r="L11" s="31" t="s">
        <v>88</v>
      </c>
      <c r="M11" s="31" t="s">
        <v>39</v>
      </c>
      <c r="N11" s="31" t="s">
        <v>165</v>
      </c>
      <c r="O11" s="165">
        <v>12</v>
      </c>
      <c r="P11" s="116"/>
      <c r="Q11" s="116"/>
      <c r="R11" s="116"/>
      <c r="S11" s="116"/>
      <c r="T11" s="116"/>
      <c r="U11" s="116"/>
      <c r="V11" s="241"/>
      <c r="W11" s="24">
        <v>6</v>
      </c>
      <c r="X11" s="24">
        <v>12</v>
      </c>
      <c r="Y11" s="74">
        <f>W11/X11</f>
        <v>0.5</v>
      </c>
      <c r="Z11" s="74" t="s">
        <v>248</v>
      </c>
      <c r="AA11" s="57"/>
      <c r="AB11" s="57"/>
      <c r="AC11" s="57"/>
      <c r="AD11" s="72"/>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1:65" s="2" customFormat="1" ht="45.75" thickBot="1" x14ac:dyDescent="0.3">
      <c r="X12" s="114" t="s">
        <v>143</v>
      </c>
      <c r="Y12" s="115">
        <f>AVERAGE(Y7:Y11)</f>
        <v>0.63819999999999999</v>
      </c>
      <c r="AB12" s="114" t="s">
        <v>145</v>
      </c>
      <c r="AC12" s="115">
        <f>AC10</f>
        <v>1</v>
      </c>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row>
    <row r="13" spans="1:65" s="2" customFormat="1" x14ac:dyDescent="0.25">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65" s="2" customFormat="1" x14ac:dyDescent="0.25">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row>
    <row r="15" spans="1:65" s="2" customFormat="1" x14ac:dyDescent="0.25">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row>
    <row r="16" spans="1:65" s="2" customFormat="1" x14ac:dyDescent="0.25">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row>
    <row r="17" spans="31:65" s="2" customFormat="1" x14ac:dyDescent="0.25">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row>
    <row r="18" spans="31:65" s="2" customFormat="1" x14ac:dyDescent="0.25">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31:65" s="2" customFormat="1" x14ac:dyDescent="0.25">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row>
    <row r="20" spans="31:65" s="2" customFormat="1" x14ac:dyDescent="0.25">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row>
    <row r="21" spans="31:65" s="2" customFormat="1" x14ac:dyDescent="0.25">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row>
    <row r="22" spans="31:65" s="2" customFormat="1" x14ac:dyDescent="0.25">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row>
    <row r="23" spans="31:65" s="2" customFormat="1" x14ac:dyDescent="0.25">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1:65" s="2" customFormat="1" x14ac:dyDescent="0.25">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1:65" s="2" customFormat="1" x14ac:dyDescent="0.25">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row>
    <row r="26" spans="31:65" s="2" customFormat="1" x14ac:dyDescent="0.25">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row>
    <row r="27" spans="31:65" s="2" customFormat="1" x14ac:dyDescent="0.25">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row>
    <row r="28" spans="31:65" s="2" customFormat="1" x14ac:dyDescent="0.25">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row>
    <row r="29" spans="31:65" s="2" customFormat="1" x14ac:dyDescent="0.25">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row>
    <row r="30" spans="31:65" s="2" customFormat="1" x14ac:dyDescent="0.25">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row>
    <row r="31" spans="31:65" s="2" customFormat="1" x14ac:dyDescent="0.25">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row>
    <row r="32" spans="31:65" s="2" customFormat="1" x14ac:dyDescent="0.25">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row>
    <row r="33" spans="31:65" s="2" customFormat="1" x14ac:dyDescent="0.25">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row>
    <row r="34" spans="31:65" s="2" customFormat="1" x14ac:dyDescent="0.25">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row>
    <row r="35" spans="31:65" s="2" customFormat="1" x14ac:dyDescent="0.25">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row>
    <row r="36" spans="31:65" s="2" customFormat="1" x14ac:dyDescent="0.25">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row>
    <row r="37" spans="31:65" s="2" customFormat="1" x14ac:dyDescent="0.25">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row>
    <row r="38" spans="31:65" s="2" customFormat="1" x14ac:dyDescent="0.25">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row>
    <row r="39" spans="31:65" s="2" customFormat="1" x14ac:dyDescent="0.25">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row>
    <row r="40" spans="31:65" s="2" customFormat="1" x14ac:dyDescent="0.25">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row>
    <row r="41" spans="31:65" s="2" customFormat="1" x14ac:dyDescent="0.25">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row>
    <row r="42" spans="31:65" s="2" customFormat="1" x14ac:dyDescent="0.25">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row>
  </sheetData>
  <mergeCells count="23">
    <mergeCell ref="G7:G11"/>
    <mergeCell ref="C1:V3"/>
    <mergeCell ref="A4:I4"/>
    <mergeCell ref="J4:O5"/>
    <mergeCell ref="A5:B5"/>
    <mergeCell ref="H5:H6"/>
    <mergeCell ref="V4:V5"/>
    <mergeCell ref="A7:A11"/>
    <mergeCell ref="B7:B11"/>
    <mergeCell ref="H7:H11"/>
    <mergeCell ref="I7:I11"/>
    <mergeCell ref="V7:V11"/>
    <mergeCell ref="C7:C9"/>
    <mergeCell ref="D7:D9"/>
    <mergeCell ref="E7:E9"/>
    <mergeCell ref="F7:F9"/>
    <mergeCell ref="W4:AD4"/>
    <mergeCell ref="W5:Z5"/>
    <mergeCell ref="AA5:AD5"/>
    <mergeCell ref="C5:D5"/>
    <mergeCell ref="I5:I6"/>
    <mergeCell ref="E5:F5"/>
    <mergeCell ref="P4:U5"/>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D11"/>
  <sheetViews>
    <sheetView topLeftCell="R1" zoomScale="110" zoomScaleNormal="110" workbookViewId="0">
      <selection activeCell="AC7" sqref="AC7"/>
    </sheetView>
  </sheetViews>
  <sheetFormatPr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4" style="15" customWidth="1"/>
    <col min="7" max="7" width="17.140625" style="15" customWidth="1"/>
    <col min="8" max="8" width="16.42578125" style="15" customWidth="1"/>
    <col min="9" max="9" width="21.85546875" style="15" customWidth="1"/>
    <col min="10" max="10" width="31.85546875" style="15" customWidth="1"/>
    <col min="11" max="11" width="28.5703125" style="15" customWidth="1"/>
    <col min="12" max="12" width="16.28515625" style="15" customWidth="1"/>
    <col min="13" max="13" width="11.42578125" style="15"/>
    <col min="14" max="14" width="20.28515625" style="15" customWidth="1"/>
    <col min="15" max="15" width="20.140625" style="15" customWidth="1"/>
    <col min="16" max="16" width="26.7109375" style="15" customWidth="1"/>
    <col min="17" max="17" width="28.140625" style="15" customWidth="1"/>
    <col min="18" max="18" width="14.42578125" style="15" customWidth="1"/>
    <col min="19" max="19" width="14.42578125" style="16" bestFit="1" customWidth="1"/>
    <col min="20" max="20" width="16.7109375" style="16" customWidth="1"/>
    <col min="21" max="21" width="16.7109375" style="15" customWidth="1"/>
    <col min="22" max="22" width="16.28515625" style="15" customWidth="1"/>
    <col min="23" max="23" width="11.42578125" style="15"/>
    <col min="24" max="24" width="16" style="15" customWidth="1"/>
    <col min="25" max="25" width="13.5703125" style="15" customWidth="1"/>
    <col min="26" max="26" width="55.7109375" style="15" customWidth="1"/>
    <col min="27" max="27" width="11.42578125" style="15"/>
    <col min="28" max="28" width="17.85546875" style="15" customWidth="1"/>
    <col min="29" max="29" width="11.140625" style="15" customWidth="1"/>
    <col min="30" max="30" width="40.28515625" style="15" customWidth="1"/>
    <col min="31" max="16384" width="11.42578125" style="15"/>
  </cols>
  <sheetData>
    <row r="1" spans="1:30" s="1" customFormat="1" ht="12" x14ac:dyDescent="0.25">
      <c r="C1" s="212"/>
      <c r="D1" s="212"/>
      <c r="E1" s="212"/>
      <c r="F1" s="212"/>
      <c r="G1" s="212"/>
      <c r="H1" s="212"/>
      <c r="I1" s="212"/>
      <c r="J1" s="212"/>
      <c r="K1" s="212"/>
      <c r="L1" s="212"/>
      <c r="M1" s="212"/>
      <c r="N1" s="212"/>
      <c r="O1" s="212"/>
      <c r="P1" s="212"/>
      <c r="Q1" s="212"/>
      <c r="R1" s="212"/>
      <c r="S1" s="212"/>
      <c r="T1" s="212"/>
      <c r="U1" s="212"/>
      <c r="V1" s="212"/>
      <c r="AC1" s="104" t="s">
        <v>193</v>
      </c>
      <c r="AD1" s="107">
        <v>44512</v>
      </c>
    </row>
    <row r="2" spans="1:30"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105" t="s">
        <v>0</v>
      </c>
      <c r="AD2" s="106">
        <v>3</v>
      </c>
    </row>
    <row r="3" spans="1:30"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105" t="s">
        <v>194</v>
      </c>
      <c r="AD3" s="106" t="s">
        <v>195</v>
      </c>
    </row>
    <row r="4" spans="1:30"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row>
    <row r="5" spans="1:30" s="9" customFormat="1" ht="36" customHeight="1" x14ac:dyDescent="0.25">
      <c r="A5" s="242" t="s">
        <v>5</v>
      </c>
      <c r="B5" s="243"/>
      <c r="C5" s="242" t="s">
        <v>6</v>
      </c>
      <c r="D5" s="244"/>
      <c r="E5" s="242" t="s">
        <v>7</v>
      </c>
      <c r="F5" s="244"/>
      <c r="G5" s="10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30" s="9" customFormat="1" ht="30" x14ac:dyDescent="0.25">
      <c r="A6" s="14" t="s">
        <v>13</v>
      </c>
      <c r="B6" s="14" t="s">
        <v>14</v>
      </c>
      <c r="C6" s="30" t="s">
        <v>15</v>
      </c>
      <c r="D6" s="30" t="s">
        <v>62</v>
      </c>
      <c r="E6" s="30" t="s">
        <v>16</v>
      </c>
      <c r="F6" s="30" t="s">
        <v>17</v>
      </c>
      <c r="G6" s="30" t="s">
        <v>18</v>
      </c>
      <c r="H6" s="228"/>
      <c r="I6" s="245"/>
      <c r="J6" s="14" t="s">
        <v>2</v>
      </c>
      <c r="K6" s="14" t="s">
        <v>19</v>
      </c>
      <c r="L6" s="14" t="s">
        <v>63</v>
      </c>
      <c r="M6" s="14" t="s">
        <v>20</v>
      </c>
      <c r="N6" s="14" t="s">
        <v>21</v>
      </c>
      <c r="O6" s="14" t="s">
        <v>22</v>
      </c>
      <c r="P6" s="14" t="s">
        <v>3</v>
      </c>
      <c r="Q6" s="14" t="s">
        <v>23</v>
      </c>
      <c r="R6" s="14" t="s">
        <v>63</v>
      </c>
      <c r="S6" s="14" t="s">
        <v>20</v>
      </c>
      <c r="T6" s="14" t="s">
        <v>21</v>
      </c>
      <c r="U6" s="14" t="s">
        <v>24</v>
      </c>
      <c r="V6" s="14" t="s">
        <v>25</v>
      </c>
      <c r="W6" s="14" t="s">
        <v>65</v>
      </c>
      <c r="X6" s="14" t="s">
        <v>26</v>
      </c>
      <c r="Y6" s="14" t="s">
        <v>27</v>
      </c>
      <c r="Z6" s="14" t="s">
        <v>28</v>
      </c>
      <c r="AA6" s="14" t="s">
        <v>66</v>
      </c>
      <c r="AB6" s="14" t="s">
        <v>26</v>
      </c>
      <c r="AC6" s="14" t="s">
        <v>27</v>
      </c>
      <c r="AD6" s="14" t="s">
        <v>28</v>
      </c>
    </row>
    <row r="7" spans="1:30" s="17" customFormat="1" ht="165.75" x14ac:dyDescent="0.25">
      <c r="A7" s="246" t="s">
        <v>29</v>
      </c>
      <c r="B7" s="248" t="s">
        <v>30</v>
      </c>
      <c r="C7" s="250" t="s">
        <v>51</v>
      </c>
      <c r="D7" s="124" t="s">
        <v>73</v>
      </c>
      <c r="E7" s="250" t="s">
        <v>31</v>
      </c>
      <c r="F7" s="231" t="s">
        <v>60</v>
      </c>
      <c r="G7" s="250" t="s">
        <v>44</v>
      </c>
      <c r="H7" s="231" t="s">
        <v>76</v>
      </c>
      <c r="I7" s="58" t="s">
        <v>163</v>
      </c>
      <c r="J7" s="58" t="s">
        <v>179</v>
      </c>
      <c r="K7" s="58" t="s">
        <v>212</v>
      </c>
      <c r="L7" s="58" t="s">
        <v>88</v>
      </c>
      <c r="M7" s="58" t="s">
        <v>39</v>
      </c>
      <c r="N7" s="58"/>
      <c r="O7" s="119">
        <v>1</v>
      </c>
      <c r="P7" s="119" t="s">
        <v>180</v>
      </c>
      <c r="Q7" s="119" t="s">
        <v>214</v>
      </c>
      <c r="R7" s="58" t="s">
        <v>89</v>
      </c>
      <c r="S7" s="58" t="s">
        <v>39</v>
      </c>
      <c r="T7" s="119"/>
      <c r="U7" s="119">
        <v>0.75</v>
      </c>
      <c r="V7" s="251" t="s">
        <v>150</v>
      </c>
      <c r="W7" s="167">
        <v>0.56630000000000003</v>
      </c>
      <c r="X7" s="119">
        <v>1</v>
      </c>
      <c r="Y7" s="167">
        <f>+W7/X7</f>
        <v>0.56630000000000003</v>
      </c>
      <c r="Z7" s="78" t="s">
        <v>250</v>
      </c>
      <c r="AA7" s="169">
        <v>3306</v>
      </c>
      <c r="AB7" s="169">
        <v>4613</v>
      </c>
      <c r="AC7" s="166">
        <f>AA7/AB7</f>
        <v>0.71667027964448293</v>
      </c>
      <c r="AD7" s="78" t="s">
        <v>252</v>
      </c>
    </row>
    <row r="8" spans="1:30" s="17" customFormat="1" ht="77.25" thickBot="1" x14ac:dyDescent="0.3">
      <c r="A8" s="247"/>
      <c r="B8" s="249"/>
      <c r="C8" s="250"/>
      <c r="D8" s="59" t="s">
        <v>93</v>
      </c>
      <c r="E8" s="250"/>
      <c r="F8" s="231"/>
      <c r="G8" s="250"/>
      <c r="H8" s="231"/>
      <c r="I8" s="59" t="s">
        <v>164</v>
      </c>
      <c r="J8" s="59" t="s">
        <v>149</v>
      </c>
      <c r="K8" s="59" t="s">
        <v>213</v>
      </c>
      <c r="L8" s="59" t="s">
        <v>88</v>
      </c>
      <c r="M8" s="59" t="s">
        <v>39</v>
      </c>
      <c r="N8" s="59"/>
      <c r="O8" s="120">
        <v>0.95</v>
      </c>
      <c r="P8" s="118"/>
      <c r="Q8" s="118"/>
      <c r="R8" s="118"/>
      <c r="S8" s="118"/>
      <c r="T8" s="121"/>
      <c r="U8" s="121"/>
      <c r="V8" s="252"/>
      <c r="W8" s="168">
        <v>0.98350000000000004</v>
      </c>
      <c r="X8" s="168">
        <v>0.95</v>
      </c>
      <c r="Y8" s="168">
        <f>W8/X8</f>
        <v>1.0352631578947369</v>
      </c>
      <c r="Z8" s="187" t="s">
        <v>251</v>
      </c>
      <c r="AA8" s="118"/>
      <c r="AB8" s="118"/>
      <c r="AC8" s="118"/>
      <c r="AD8" s="118"/>
    </row>
    <row r="9" spans="1:30" ht="54.75" customHeight="1" thickBot="1" x14ac:dyDescent="0.3">
      <c r="L9" s="62"/>
      <c r="P9" s="122"/>
      <c r="X9" s="55" t="s">
        <v>143</v>
      </c>
      <c r="Y9" s="123">
        <f>AVERAGE(Y7:Y8)</f>
        <v>0.80078157894736846</v>
      </c>
      <c r="AB9" s="55" t="s">
        <v>145</v>
      </c>
      <c r="AC9" s="123">
        <f>AVERAGE(AC7)</f>
        <v>0.71667027964448293</v>
      </c>
    </row>
    <row r="10" spans="1:30" x14ac:dyDescent="0.25">
      <c r="L10" s="62"/>
      <c r="P10" s="97"/>
    </row>
    <row r="11" spans="1:30" x14ac:dyDescent="0.25">
      <c r="K11" s="61"/>
      <c r="L11" s="62"/>
    </row>
  </sheetData>
  <mergeCells count="21">
    <mergeCell ref="V7:V8"/>
    <mergeCell ref="H7:H8"/>
    <mergeCell ref="G7:G8"/>
    <mergeCell ref="F7:F8"/>
    <mergeCell ref="H5:H6"/>
    <mergeCell ref="A7:A8"/>
    <mergeCell ref="B7:B8"/>
    <mergeCell ref="C7:C8"/>
    <mergeCell ref="E7:E8"/>
    <mergeCell ref="J4:O5"/>
    <mergeCell ref="C1:V3"/>
    <mergeCell ref="V4:V5"/>
    <mergeCell ref="A4:I4"/>
    <mergeCell ref="W5:Z5"/>
    <mergeCell ref="W4:AD4"/>
    <mergeCell ref="AA5:AD5"/>
    <mergeCell ref="A5:B5"/>
    <mergeCell ref="P4:U5"/>
    <mergeCell ref="C5:D5"/>
    <mergeCell ref="E5:F5"/>
    <mergeCell ref="I5:I6"/>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CZ9"/>
  <sheetViews>
    <sheetView topLeftCell="P5" zoomScale="110" zoomScaleNormal="110" workbookViewId="0">
      <selection activeCell="AA8" sqref="AA8"/>
    </sheetView>
  </sheetViews>
  <sheetFormatPr defaultColWidth="11.42578125" defaultRowHeight="15" x14ac:dyDescent="0.25"/>
  <cols>
    <col min="1" max="1" width="19.28515625" customWidth="1"/>
    <col min="2" max="2" width="17.28515625" customWidth="1"/>
    <col min="3" max="3" width="20.42578125" customWidth="1"/>
    <col min="4" max="4" width="17.140625" customWidth="1"/>
    <col min="5" max="5" width="18" customWidth="1"/>
    <col min="6" max="6" width="18.85546875" customWidth="1"/>
    <col min="7" max="7" width="20.5703125" customWidth="1"/>
    <col min="8" max="8" width="19.5703125" customWidth="1"/>
    <col min="9" max="9" width="23.28515625" customWidth="1"/>
    <col min="10" max="10" width="24.7109375" customWidth="1"/>
    <col min="11" max="11" width="35" customWidth="1"/>
    <col min="12" max="12" width="18.28515625" customWidth="1"/>
    <col min="14" max="14" width="21.42578125" customWidth="1"/>
    <col min="15" max="15" width="16.85546875" customWidth="1"/>
    <col min="17" max="17" width="18.42578125" bestFit="1" customWidth="1"/>
    <col min="18" max="18" width="14.85546875" customWidth="1"/>
    <col min="19" max="19" width="17" customWidth="1"/>
    <col min="20" max="21" width="20.85546875" customWidth="1"/>
    <col min="22" max="22" width="15.42578125" customWidth="1"/>
    <col min="23" max="23" width="15.7109375" customWidth="1"/>
    <col min="24" max="24" width="17" customWidth="1"/>
    <col min="25" max="25" width="20.140625" bestFit="1" customWidth="1"/>
    <col min="26" max="26" width="52.28515625" customWidth="1"/>
    <col min="27" max="27" width="16.85546875" customWidth="1"/>
    <col min="29" max="29" width="24.5703125" customWidth="1"/>
    <col min="30" max="30" width="15.140625" customWidth="1"/>
  </cols>
  <sheetData>
    <row r="1" spans="1:104" s="1" customFormat="1" ht="12" x14ac:dyDescent="0.25">
      <c r="C1" s="212"/>
      <c r="D1" s="212"/>
      <c r="E1" s="212"/>
      <c r="F1" s="212"/>
      <c r="G1" s="212"/>
      <c r="H1" s="212"/>
      <c r="I1" s="212"/>
      <c r="J1" s="212"/>
      <c r="K1" s="212"/>
      <c r="L1" s="212"/>
      <c r="M1" s="212"/>
      <c r="N1" s="212"/>
      <c r="O1" s="212"/>
      <c r="P1" s="212"/>
      <c r="Q1" s="212"/>
      <c r="R1" s="212"/>
      <c r="S1" s="212"/>
      <c r="T1" s="212"/>
      <c r="U1" s="212"/>
      <c r="V1" s="212"/>
      <c r="AC1" s="104" t="s">
        <v>193</v>
      </c>
      <c r="AD1" s="107">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105" t="s">
        <v>0</v>
      </c>
      <c r="AD2" s="106">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105" t="s">
        <v>194</v>
      </c>
      <c r="AD3" s="106" t="s">
        <v>195</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2" customFormat="1" ht="132.75" customHeight="1" x14ac:dyDescent="0.25">
      <c r="A7" s="253" t="s">
        <v>29</v>
      </c>
      <c r="B7" s="256" t="s">
        <v>30</v>
      </c>
      <c r="C7" s="256" t="s">
        <v>51</v>
      </c>
      <c r="D7" s="256" t="s">
        <v>93</v>
      </c>
      <c r="E7" s="256" t="s">
        <v>97</v>
      </c>
      <c r="F7" s="255" t="s">
        <v>32</v>
      </c>
      <c r="G7" s="255" t="s">
        <v>58</v>
      </c>
      <c r="H7" s="255" t="s">
        <v>57</v>
      </c>
      <c r="I7" s="170" t="s">
        <v>217</v>
      </c>
      <c r="J7" s="171" t="s">
        <v>151</v>
      </c>
      <c r="K7" s="171" t="s">
        <v>167</v>
      </c>
      <c r="L7" s="170"/>
      <c r="M7" s="170" t="s">
        <v>39</v>
      </c>
      <c r="N7" s="171" t="s">
        <v>55</v>
      </c>
      <c r="O7" s="172"/>
      <c r="P7" s="126"/>
      <c r="Q7" s="127"/>
      <c r="R7" s="127"/>
      <c r="S7" s="127"/>
      <c r="T7" s="126"/>
      <c r="U7" s="127"/>
      <c r="V7" s="258" t="s">
        <v>98</v>
      </c>
      <c r="W7" s="87">
        <v>1</v>
      </c>
      <c r="X7" s="87">
        <v>1</v>
      </c>
      <c r="Y7" s="87">
        <v>1</v>
      </c>
      <c r="Z7" s="88" t="s">
        <v>278</v>
      </c>
      <c r="AA7" s="126"/>
      <c r="AB7" s="126"/>
      <c r="AC7" s="126"/>
      <c r="AD7" s="128"/>
    </row>
    <row r="8" spans="1:104" ht="139.5" customHeight="1" x14ac:dyDescent="0.25">
      <c r="A8" s="254"/>
      <c r="B8" s="257"/>
      <c r="C8" s="257"/>
      <c r="D8" s="257"/>
      <c r="E8" s="257"/>
      <c r="F8" s="255"/>
      <c r="G8" s="255"/>
      <c r="H8" s="255"/>
      <c r="I8" s="173" t="s">
        <v>218</v>
      </c>
      <c r="J8" s="173" t="s">
        <v>215</v>
      </c>
      <c r="K8" s="173" t="s">
        <v>216</v>
      </c>
      <c r="L8" s="173"/>
      <c r="M8" s="173" t="s">
        <v>39</v>
      </c>
      <c r="N8" s="173" t="s">
        <v>55</v>
      </c>
      <c r="O8" s="173"/>
      <c r="P8" s="126"/>
      <c r="Q8" s="126"/>
      <c r="R8" s="126"/>
      <c r="S8" s="126"/>
      <c r="T8" s="126"/>
      <c r="U8" s="126"/>
      <c r="V8" s="258"/>
      <c r="W8" s="129">
        <v>1</v>
      </c>
      <c r="X8" s="130">
        <v>1</v>
      </c>
      <c r="Y8" s="130">
        <v>1</v>
      </c>
      <c r="Z8" s="131" t="s">
        <v>279</v>
      </c>
      <c r="AA8" s="126"/>
      <c r="AB8" s="126"/>
      <c r="AC8" s="126"/>
      <c r="AD8" s="128"/>
    </row>
    <row r="9" spans="1:104" ht="42.75" thickBot="1" x14ac:dyDescent="0.3">
      <c r="X9" s="125" t="s">
        <v>103</v>
      </c>
      <c r="Y9" s="77">
        <f>AVERAGE(Y7:Y8)</f>
        <v>1</v>
      </c>
    </row>
  </sheetData>
  <mergeCells count="22">
    <mergeCell ref="C5:D5"/>
    <mergeCell ref="E5:F5"/>
    <mergeCell ref="C1:V3"/>
    <mergeCell ref="I5:I6"/>
    <mergeCell ref="A4:I4"/>
    <mergeCell ref="J4:O5"/>
    <mergeCell ref="P4:U5"/>
    <mergeCell ref="V4:V5"/>
    <mergeCell ref="A5:B5"/>
    <mergeCell ref="H5:H6"/>
    <mergeCell ref="AA5:AD5"/>
    <mergeCell ref="W4:AD4"/>
    <mergeCell ref="W5:Z5"/>
    <mergeCell ref="H7:H8"/>
    <mergeCell ref="V7:V8"/>
    <mergeCell ref="A7:A8"/>
    <mergeCell ref="G7:G8"/>
    <mergeCell ref="C7:C8"/>
    <mergeCell ref="D7:D8"/>
    <mergeCell ref="E7:E8"/>
    <mergeCell ref="F7:F8"/>
    <mergeCell ref="B7:B8"/>
  </mergeCells>
  <pageMargins left="0.7" right="0.7" top="0.75" bottom="0.75" header="0.3" footer="0.3"/>
  <pageSetup paperSize="9" orientation="portrait" horizontalDpi="300" verticalDpi="30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BW9"/>
  <sheetViews>
    <sheetView topLeftCell="P4" zoomScale="120" zoomScaleNormal="120" zoomScalePageLayoutView="130" workbookViewId="0">
      <selection activeCell="Y7" sqref="Y7"/>
    </sheetView>
  </sheetViews>
  <sheetFormatPr defaultColWidth="9.140625" defaultRowHeight="15" x14ac:dyDescent="0.25"/>
  <cols>
    <col min="1" max="1" width="18.85546875" customWidth="1"/>
    <col min="2" max="2" width="18.140625" customWidth="1"/>
    <col min="3" max="3" width="21.7109375" customWidth="1"/>
    <col min="4" max="4" width="16.85546875" customWidth="1"/>
    <col min="5" max="6" width="14.42578125" customWidth="1"/>
    <col min="7" max="7" width="15.140625" customWidth="1"/>
    <col min="8" max="8" width="19" customWidth="1"/>
    <col min="9" max="9" width="20.28515625" customWidth="1"/>
    <col min="10" max="10" width="22" customWidth="1"/>
    <col min="11" max="11" width="24.140625" customWidth="1"/>
    <col min="12" max="12" width="18.28515625" customWidth="1"/>
    <col min="13" max="13" width="14.85546875" customWidth="1"/>
    <col min="15" max="15" width="17.28515625" customWidth="1"/>
    <col min="16" max="16" width="14.28515625" customWidth="1"/>
    <col min="17" max="17" width="14" customWidth="1"/>
    <col min="18" max="18" width="16.7109375" customWidth="1"/>
    <col min="19" max="19" width="16.42578125" customWidth="1"/>
    <col min="20" max="20" width="14.140625" customWidth="1"/>
    <col min="21" max="21" width="13.85546875" customWidth="1"/>
    <col min="22" max="22" width="21.42578125" customWidth="1"/>
    <col min="23" max="23" width="11.140625" customWidth="1"/>
    <col min="24" max="24" width="15.28515625" customWidth="1"/>
    <col min="25" max="25" width="15.42578125" customWidth="1"/>
    <col min="26" max="26" width="45.7109375" customWidth="1"/>
    <col min="29" max="30" width="16.140625" customWidth="1"/>
  </cols>
  <sheetData>
    <row r="1" spans="1:75" s="1" customFormat="1" x14ac:dyDescent="0.25">
      <c r="C1" s="212"/>
      <c r="D1" s="212"/>
      <c r="E1" s="212"/>
      <c r="F1" s="212"/>
      <c r="G1" s="212"/>
      <c r="H1" s="212"/>
      <c r="I1" s="212"/>
      <c r="J1" s="212"/>
      <c r="K1" s="212"/>
      <c r="L1" s="212"/>
      <c r="M1" s="212"/>
      <c r="N1" s="212"/>
      <c r="O1" s="212"/>
      <c r="P1" s="212"/>
      <c r="Q1" s="212"/>
      <c r="R1" s="212"/>
      <c r="S1" s="212"/>
      <c r="T1" s="212"/>
      <c r="U1" s="212"/>
      <c r="V1" s="212"/>
      <c r="AA1" s="229"/>
      <c r="AB1" s="230"/>
      <c r="AC1" s="104" t="s">
        <v>193</v>
      </c>
      <c r="AD1" s="107">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row>
    <row r="2" spans="1:75"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A2" s="229"/>
      <c r="AB2" s="230"/>
      <c r="AC2" s="105" t="s">
        <v>0</v>
      </c>
      <c r="AD2" s="106">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row>
    <row r="3" spans="1:75" s="1" customFormat="1" ht="30"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105" t="s">
        <v>194</v>
      </c>
      <c r="AD3" s="106" t="s">
        <v>195</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4" spans="1:75"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row>
    <row r="5" spans="1:75" s="9" customFormat="1" ht="36" customHeight="1" x14ac:dyDescent="0.25">
      <c r="A5" s="242" t="s">
        <v>5</v>
      </c>
      <c r="B5" s="243"/>
      <c r="C5" s="242" t="s">
        <v>6</v>
      </c>
      <c r="D5" s="244"/>
      <c r="E5" s="242" t="s">
        <v>7</v>
      </c>
      <c r="F5" s="244"/>
      <c r="G5" s="10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75" s="137" customFormat="1" ht="38.25" x14ac:dyDescent="0.2">
      <c r="A6" s="135" t="s">
        <v>13</v>
      </c>
      <c r="B6" s="135" t="s">
        <v>14</v>
      </c>
      <c r="C6" s="135" t="s">
        <v>15</v>
      </c>
      <c r="D6" s="135" t="s">
        <v>62</v>
      </c>
      <c r="E6" s="135" t="s">
        <v>16</v>
      </c>
      <c r="F6" s="135" t="s">
        <v>17</v>
      </c>
      <c r="G6" s="135" t="s">
        <v>18</v>
      </c>
      <c r="H6" s="228"/>
      <c r="I6" s="228"/>
      <c r="J6" s="135" t="s">
        <v>2</v>
      </c>
      <c r="K6" s="135" t="s">
        <v>19</v>
      </c>
      <c r="L6" s="135" t="s">
        <v>63</v>
      </c>
      <c r="M6" s="135" t="s">
        <v>20</v>
      </c>
      <c r="N6" s="135" t="s">
        <v>21</v>
      </c>
      <c r="O6" s="135" t="s">
        <v>22</v>
      </c>
      <c r="P6" s="135" t="s">
        <v>3</v>
      </c>
      <c r="Q6" s="135" t="s">
        <v>23</v>
      </c>
      <c r="R6" s="135" t="s">
        <v>63</v>
      </c>
      <c r="S6" s="135" t="s">
        <v>20</v>
      </c>
      <c r="T6" s="135" t="s">
        <v>21</v>
      </c>
      <c r="U6" s="135" t="s">
        <v>24</v>
      </c>
      <c r="V6" s="135" t="s">
        <v>25</v>
      </c>
      <c r="W6" s="135" t="s">
        <v>65</v>
      </c>
      <c r="X6" s="135" t="s">
        <v>26</v>
      </c>
      <c r="Y6" s="135" t="s">
        <v>27</v>
      </c>
      <c r="Z6" s="135" t="s">
        <v>28</v>
      </c>
      <c r="AA6" s="135" t="s">
        <v>66</v>
      </c>
      <c r="AB6" s="135" t="s">
        <v>26</v>
      </c>
      <c r="AC6" s="135" t="s">
        <v>27</v>
      </c>
      <c r="AD6" s="135" t="s">
        <v>28</v>
      </c>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row>
    <row r="7" spans="1:75" s="191" customFormat="1" ht="178.5" x14ac:dyDescent="0.2">
      <c r="A7" s="259" t="s">
        <v>29</v>
      </c>
      <c r="B7" s="259" t="s">
        <v>30</v>
      </c>
      <c r="C7" s="259" t="s">
        <v>77</v>
      </c>
      <c r="D7" s="259" t="s">
        <v>67</v>
      </c>
      <c r="E7" s="259" t="s">
        <v>94</v>
      </c>
      <c r="F7" s="259" t="s">
        <v>95</v>
      </c>
      <c r="G7" s="259" t="s">
        <v>33</v>
      </c>
      <c r="H7" s="259" t="s">
        <v>78</v>
      </c>
      <c r="I7" s="259" t="s">
        <v>78</v>
      </c>
      <c r="J7" s="188" t="s">
        <v>37</v>
      </c>
      <c r="K7" s="188" t="s">
        <v>38</v>
      </c>
      <c r="L7" s="188" t="s">
        <v>88</v>
      </c>
      <c r="M7" s="188" t="s">
        <v>39</v>
      </c>
      <c r="N7" s="188"/>
      <c r="O7" s="189"/>
      <c r="P7" s="190"/>
      <c r="Q7" s="190"/>
      <c r="R7" s="190"/>
      <c r="S7" s="190"/>
      <c r="T7" s="190"/>
      <c r="U7" s="190"/>
      <c r="V7" s="259" t="s">
        <v>79</v>
      </c>
      <c r="W7" s="189">
        <v>0.96</v>
      </c>
      <c r="X7" s="189">
        <v>0.95</v>
      </c>
      <c r="Y7" s="189">
        <f>W7/X7</f>
        <v>1.0105263157894737</v>
      </c>
      <c r="Z7" s="188" t="s">
        <v>253</v>
      </c>
      <c r="AA7" s="190"/>
      <c r="AB7" s="190"/>
      <c r="AC7" s="190"/>
      <c r="AD7" s="190"/>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row>
    <row r="8" spans="1:75" s="136" customFormat="1" ht="148.5" customHeight="1" x14ac:dyDescent="0.2">
      <c r="A8" s="259"/>
      <c r="B8" s="259"/>
      <c r="C8" s="259"/>
      <c r="D8" s="259"/>
      <c r="E8" s="259"/>
      <c r="F8" s="259"/>
      <c r="G8" s="259"/>
      <c r="H8" s="259"/>
      <c r="I8" s="259"/>
      <c r="J8" s="192" t="s">
        <v>148</v>
      </c>
      <c r="K8" s="192" t="s">
        <v>219</v>
      </c>
      <c r="L8" s="192" t="s">
        <v>88</v>
      </c>
      <c r="M8" s="192" t="s">
        <v>35</v>
      </c>
      <c r="N8" s="192"/>
      <c r="O8" s="192"/>
      <c r="P8" s="190"/>
      <c r="Q8" s="190"/>
      <c r="R8" s="190"/>
      <c r="S8" s="190"/>
      <c r="T8" s="190"/>
      <c r="U8" s="190"/>
      <c r="V8" s="259"/>
      <c r="W8" s="192">
        <v>178</v>
      </c>
      <c r="X8" s="192">
        <v>416</v>
      </c>
      <c r="Y8" s="193">
        <f>W8/X8</f>
        <v>0.42788461538461536</v>
      </c>
      <c r="Z8" s="194" t="s">
        <v>254</v>
      </c>
      <c r="AA8" s="190"/>
      <c r="AB8" s="190"/>
      <c r="AC8" s="190"/>
      <c r="AD8" s="190"/>
    </row>
    <row r="9" spans="1:75" ht="48" thickBot="1" x14ac:dyDescent="0.3">
      <c r="X9" s="66" t="s">
        <v>143</v>
      </c>
      <c r="Y9" s="77">
        <f>AVERAGE(Y7:Y8)</f>
        <v>0.71920546558704457</v>
      </c>
    </row>
  </sheetData>
  <mergeCells count="24">
    <mergeCell ref="AA1:AB3"/>
    <mergeCell ref="W5:Z5"/>
    <mergeCell ref="C5:D5"/>
    <mergeCell ref="C1:V3"/>
    <mergeCell ref="A4:I4"/>
    <mergeCell ref="J4:O5"/>
    <mergeCell ref="P4:U5"/>
    <mergeCell ref="V4:V5"/>
    <mergeCell ref="W4:AD4"/>
    <mergeCell ref="A5:B5"/>
    <mergeCell ref="AA5:AD5"/>
    <mergeCell ref="E5:F5"/>
    <mergeCell ref="H5:H6"/>
    <mergeCell ref="V7:V8"/>
    <mergeCell ref="I5:I6"/>
    <mergeCell ref="A7:A8"/>
    <mergeCell ref="B7:B8"/>
    <mergeCell ref="C7:C8"/>
    <mergeCell ref="D7:D8"/>
    <mergeCell ref="E7:E8"/>
    <mergeCell ref="F7:F8"/>
    <mergeCell ref="G7:G8"/>
    <mergeCell ref="H7:H8"/>
    <mergeCell ref="I7:I8"/>
  </mergeCell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CI13"/>
  <sheetViews>
    <sheetView topLeftCell="S4" zoomScale="130" zoomScaleNormal="130" zoomScalePageLayoutView="130" workbookViewId="0">
      <selection activeCell="AC7" sqref="AC7"/>
    </sheetView>
  </sheetViews>
  <sheetFormatPr defaultColWidth="9.140625" defaultRowHeight="15" x14ac:dyDescent="0.25"/>
  <cols>
    <col min="1" max="1" width="20.28515625" customWidth="1"/>
    <col min="2" max="2" width="26.28515625" customWidth="1"/>
    <col min="3" max="3" width="25.140625" customWidth="1"/>
    <col min="4" max="4" width="28.42578125" customWidth="1"/>
    <col min="5" max="6" width="18.140625" customWidth="1"/>
    <col min="7" max="7" width="19" customWidth="1"/>
    <col min="8" max="8" width="18" customWidth="1"/>
    <col min="9" max="9" width="20" customWidth="1"/>
    <col min="10" max="10" width="19.28515625" customWidth="1"/>
    <col min="11" max="11" width="32" customWidth="1"/>
    <col min="12" max="12" width="14.42578125" customWidth="1"/>
    <col min="15" max="15" width="14.7109375" customWidth="1"/>
    <col min="16" max="16" width="22.7109375" customWidth="1"/>
    <col min="17" max="17" width="21.42578125" customWidth="1"/>
    <col min="18" max="18" width="15" customWidth="1"/>
    <col min="22" max="22" width="16.85546875" customWidth="1"/>
    <col min="24" max="24" width="18.28515625" customWidth="1"/>
    <col min="25" max="25" width="14.85546875" customWidth="1"/>
    <col min="26" max="26" width="30.85546875" customWidth="1"/>
    <col min="28" max="28" width="14.140625" customWidth="1"/>
    <col min="29" max="29" width="13.28515625" customWidth="1"/>
    <col min="30" max="30" width="42.42578125" customWidth="1"/>
  </cols>
  <sheetData>
    <row r="1" spans="1:87" s="1" customFormat="1" x14ac:dyDescent="0.25">
      <c r="C1" s="212"/>
      <c r="D1" s="212"/>
      <c r="E1" s="212"/>
      <c r="F1" s="212"/>
      <c r="G1" s="212"/>
      <c r="H1" s="212"/>
      <c r="I1" s="212"/>
      <c r="J1" s="212"/>
      <c r="K1" s="212"/>
      <c r="L1" s="212"/>
      <c r="M1" s="212"/>
      <c r="N1" s="212"/>
      <c r="O1" s="212"/>
      <c r="P1" s="212"/>
      <c r="Q1" s="212"/>
      <c r="R1" s="212"/>
      <c r="S1" s="212"/>
      <c r="T1" s="212"/>
      <c r="U1" s="212"/>
      <c r="V1" s="212"/>
      <c r="Z1" s="229"/>
      <c r="AA1" s="229"/>
      <c r="AB1" s="230"/>
      <c r="AC1" s="104" t="s">
        <v>193</v>
      </c>
      <c r="AD1" s="107">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row>
    <row r="2" spans="1:87"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105" t="s">
        <v>0</v>
      </c>
      <c r="AD2" s="106">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row>
    <row r="3" spans="1:87"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105" t="s">
        <v>194</v>
      </c>
      <c r="AD3" s="106" t="s">
        <v>195</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row>
    <row r="4" spans="1:87"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row>
    <row r="5" spans="1:87" s="9" customFormat="1" ht="36"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row>
    <row r="6" spans="1:87" s="9" customFormat="1" ht="45" x14ac:dyDescent="0.25">
      <c r="A6" s="14" t="s">
        <v>13</v>
      </c>
      <c r="B6" s="14" t="s">
        <v>14</v>
      </c>
      <c r="C6" s="14" t="s">
        <v>15</v>
      </c>
      <c r="D6" s="14" t="s">
        <v>62</v>
      </c>
      <c r="E6" s="14" t="s">
        <v>16</v>
      </c>
      <c r="F6" s="14" t="s">
        <v>17</v>
      </c>
      <c r="G6" s="14" t="s">
        <v>18</v>
      </c>
      <c r="H6" s="245"/>
      <c r="I6" s="245"/>
      <c r="J6" s="14" t="s">
        <v>2</v>
      </c>
      <c r="K6" s="14" t="s">
        <v>19</v>
      </c>
      <c r="L6" s="14" t="s">
        <v>63</v>
      </c>
      <c r="M6" s="14" t="s">
        <v>20</v>
      </c>
      <c r="N6" s="14" t="s">
        <v>21</v>
      </c>
      <c r="O6" s="14" t="s">
        <v>22</v>
      </c>
      <c r="P6" s="14" t="s">
        <v>3</v>
      </c>
      <c r="Q6" s="14" t="s">
        <v>23</v>
      </c>
      <c r="R6" s="14" t="s">
        <v>63</v>
      </c>
      <c r="S6" s="14" t="s">
        <v>20</v>
      </c>
      <c r="T6" s="14" t="s">
        <v>21</v>
      </c>
      <c r="U6" s="14" t="s">
        <v>24</v>
      </c>
      <c r="V6" s="14" t="s">
        <v>25</v>
      </c>
      <c r="W6" s="14" t="s">
        <v>65</v>
      </c>
      <c r="X6" s="14" t="s">
        <v>26</v>
      </c>
      <c r="Y6" s="14" t="s">
        <v>27</v>
      </c>
      <c r="Z6" s="14" t="s">
        <v>28</v>
      </c>
      <c r="AA6" s="14" t="s">
        <v>66</v>
      </c>
      <c r="AB6" s="14" t="s">
        <v>26</v>
      </c>
      <c r="AC6" s="14" t="s">
        <v>27</v>
      </c>
      <c r="AD6" s="14" t="s">
        <v>28</v>
      </c>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row>
    <row r="7" spans="1:87" s="27" customFormat="1" ht="162" customHeight="1" x14ac:dyDescent="0.25">
      <c r="A7" s="260" t="s">
        <v>29</v>
      </c>
      <c r="B7" s="260" t="s">
        <v>30</v>
      </c>
      <c r="C7" s="260" t="s">
        <v>81</v>
      </c>
      <c r="D7" s="27" t="s">
        <v>67</v>
      </c>
      <c r="E7" s="262" t="s">
        <v>31</v>
      </c>
      <c r="F7" s="264" t="s">
        <v>95</v>
      </c>
      <c r="G7" s="264" t="s">
        <v>33</v>
      </c>
      <c r="H7" s="266" t="s">
        <v>82</v>
      </c>
      <c r="I7" s="27" t="s">
        <v>82</v>
      </c>
      <c r="J7" s="27" t="s">
        <v>220</v>
      </c>
      <c r="K7" s="27" t="s">
        <v>159</v>
      </c>
      <c r="L7" s="27" t="s">
        <v>88</v>
      </c>
      <c r="M7" s="27" t="s">
        <v>35</v>
      </c>
      <c r="O7" s="85"/>
      <c r="P7" s="27" t="s">
        <v>153</v>
      </c>
      <c r="Q7" s="27" t="s">
        <v>161</v>
      </c>
      <c r="R7" s="27" t="s">
        <v>88</v>
      </c>
      <c r="S7" s="27" t="s">
        <v>39</v>
      </c>
      <c r="T7" s="60"/>
      <c r="U7" s="86"/>
      <c r="V7" s="270" t="s">
        <v>152</v>
      </c>
      <c r="W7" s="85">
        <v>1212</v>
      </c>
      <c r="X7" s="91">
        <v>2996</v>
      </c>
      <c r="Y7" s="161">
        <v>0.40450000000000003</v>
      </c>
      <c r="Z7" s="27" t="s">
        <v>255</v>
      </c>
      <c r="AA7" s="84">
        <v>0.36580000000000001</v>
      </c>
      <c r="AB7" s="86">
        <v>0.5</v>
      </c>
      <c r="AC7" s="60">
        <f>AA7/AB7</f>
        <v>0.73160000000000003</v>
      </c>
      <c r="AD7" s="27" t="s">
        <v>257</v>
      </c>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row>
    <row r="8" spans="1:87" ht="83.25" customHeight="1" x14ac:dyDescent="0.25">
      <c r="A8" s="261"/>
      <c r="B8" s="261"/>
      <c r="C8" s="261"/>
      <c r="D8" s="29" t="s">
        <v>80</v>
      </c>
      <c r="E8" s="263"/>
      <c r="F8" s="265"/>
      <c r="G8" s="265"/>
      <c r="H8" s="267"/>
      <c r="I8" s="268" t="s">
        <v>223</v>
      </c>
      <c r="J8" s="29" t="s">
        <v>181</v>
      </c>
      <c r="K8" s="29" t="s">
        <v>221</v>
      </c>
      <c r="L8" s="29" t="s">
        <v>88</v>
      </c>
      <c r="M8" s="29" t="s">
        <v>35</v>
      </c>
      <c r="N8" s="29"/>
      <c r="O8" s="24"/>
      <c r="P8" s="28"/>
      <c r="Q8" s="28"/>
      <c r="R8" s="28"/>
      <c r="S8" s="28"/>
      <c r="T8" s="28"/>
      <c r="U8" s="28"/>
      <c r="V8" s="271"/>
      <c r="W8" s="29">
        <v>66</v>
      </c>
      <c r="X8" s="92">
        <v>100</v>
      </c>
      <c r="Y8" s="174">
        <v>0.90410000000000001</v>
      </c>
      <c r="Z8" s="24" t="s">
        <v>258</v>
      </c>
      <c r="AA8" s="28"/>
      <c r="AB8" s="28"/>
      <c r="AC8" s="28"/>
      <c r="AD8" s="28"/>
    </row>
    <row r="9" spans="1:87" ht="84.75" thickBot="1" x14ac:dyDescent="0.3">
      <c r="A9" s="261"/>
      <c r="B9" s="261"/>
      <c r="C9" s="261"/>
      <c r="D9" s="27" t="s">
        <v>67</v>
      </c>
      <c r="E9" s="263"/>
      <c r="F9" s="265"/>
      <c r="G9" s="265"/>
      <c r="H9" s="267"/>
      <c r="I9" s="269"/>
      <c r="J9" s="27" t="s">
        <v>222</v>
      </c>
      <c r="K9" s="27" t="s">
        <v>160</v>
      </c>
      <c r="L9" s="27"/>
      <c r="M9" s="27" t="s">
        <v>35</v>
      </c>
      <c r="N9" s="27"/>
      <c r="O9" s="85"/>
      <c r="P9" s="28"/>
      <c r="Q9" s="28"/>
      <c r="R9" s="28"/>
      <c r="S9" s="28"/>
      <c r="T9" s="28"/>
      <c r="U9" s="28"/>
      <c r="V9" s="271"/>
      <c r="W9" s="85">
        <v>622</v>
      </c>
      <c r="X9" s="91">
        <v>1163</v>
      </c>
      <c r="Y9" s="84">
        <v>0.53500000000000003</v>
      </c>
      <c r="Z9" s="27" t="s">
        <v>256</v>
      </c>
      <c r="AA9" s="28"/>
      <c r="AB9" s="28"/>
      <c r="AC9" s="28"/>
      <c r="AD9" s="28"/>
    </row>
    <row r="10" spans="1:87" ht="48" thickBot="1" x14ac:dyDescent="0.3">
      <c r="I10" s="101"/>
      <c r="X10" s="54" t="s">
        <v>143</v>
      </c>
      <c r="Y10" s="180">
        <f>AVERAGE(Y7:Y9)</f>
        <v>0.61453333333333326</v>
      </c>
      <c r="AB10" s="54" t="s">
        <v>145</v>
      </c>
      <c r="AC10" s="32">
        <f>AC7</f>
        <v>0.73160000000000003</v>
      </c>
    </row>
    <row r="11" spans="1:87" x14ac:dyDescent="0.25">
      <c r="I11" s="101"/>
    </row>
    <row r="12" spans="1:87" x14ac:dyDescent="0.25">
      <c r="I12" s="101"/>
    </row>
    <row r="13" spans="1:87" x14ac:dyDescent="0.25">
      <c r="I13" s="101"/>
    </row>
  </sheetData>
  <mergeCells count="23">
    <mergeCell ref="Z1:AB3"/>
    <mergeCell ref="A7:A9"/>
    <mergeCell ref="B7:B9"/>
    <mergeCell ref="C7:C9"/>
    <mergeCell ref="E7:E9"/>
    <mergeCell ref="F7:F9"/>
    <mergeCell ref="G7:G9"/>
    <mergeCell ref="H7:H9"/>
    <mergeCell ref="I8:I9"/>
    <mergeCell ref="V7:V9"/>
    <mergeCell ref="I5:I6"/>
    <mergeCell ref="W5:Z5"/>
    <mergeCell ref="C1:V3"/>
    <mergeCell ref="A4:I4"/>
    <mergeCell ref="J4:O5"/>
    <mergeCell ref="P4:U5"/>
    <mergeCell ref="V4:V5"/>
    <mergeCell ref="W4:AD4"/>
    <mergeCell ref="A5:B5"/>
    <mergeCell ref="AA5:AD5"/>
    <mergeCell ref="C5:D5"/>
    <mergeCell ref="E5:F5"/>
    <mergeCell ref="H5:H6"/>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CZ10"/>
  <sheetViews>
    <sheetView topLeftCell="Q8" zoomScale="115" zoomScaleNormal="115" zoomScalePageLayoutView="115" workbookViewId="0">
      <selection activeCell="Y9" sqref="Y9"/>
    </sheetView>
  </sheetViews>
  <sheetFormatPr defaultColWidth="11.42578125" defaultRowHeight="22.5" customHeight="1" x14ac:dyDescent="0.25"/>
  <cols>
    <col min="1" max="1" width="22.42578125" style="6" customWidth="1"/>
    <col min="2" max="3" width="27.140625" style="6" customWidth="1"/>
    <col min="4" max="4" width="25.7109375" style="6" customWidth="1"/>
    <col min="5" max="5" width="29.28515625" style="6" customWidth="1"/>
    <col min="6" max="6" width="21.140625" style="6" customWidth="1"/>
    <col min="7" max="7" width="17.28515625" style="7" customWidth="1"/>
    <col min="8" max="8" width="21.140625" style="6" customWidth="1"/>
    <col min="9" max="9" width="16.28515625" style="6" customWidth="1"/>
    <col min="10" max="10" width="53.42578125" style="6" customWidth="1"/>
    <col min="11" max="11" width="34.42578125" style="6" customWidth="1"/>
    <col min="12" max="12" width="18.28515625" style="6" customWidth="1"/>
    <col min="13" max="13" width="16.28515625" style="6" customWidth="1"/>
    <col min="14" max="14" width="17.42578125" style="6" customWidth="1"/>
    <col min="15" max="15" width="14.140625" style="8" customWidth="1"/>
    <col min="16" max="16" width="17.140625" style="6" customWidth="1"/>
    <col min="17" max="17" width="18" style="6" customWidth="1"/>
    <col min="18" max="18" width="14.42578125" style="6" bestFit="1" customWidth="1"/>
    <col min="19" max="19" width="19.85546875" style="6" customWidth="1"/>
    <col min="20" max="20" width="21" style="6" customWidth="1"/>
    <col min="21" max="21" width="20.28515625" style="6" customWidth="1"/>
    <col min="22" max="22" width="20.7109375" style="6" customWidth="1"/>
    <col min="23" max="23" width="11.42578125" style="6" customWidth="1"/>
    <col min="24" max="24" width="16.7109375" style="6" customWidth="1"/>
    <col min="25" max="25" width="33.42578125" style="6" customWidth="1"/>
    <col min="26" max="26" width="48.42578125" style="6" customWidth="1"/>
    <col min="27" max="27" width="11.42578125" style="6" customWidth="1"/>
    <col min="28" max="28" width="20" style="6" customWidth="1"/>
    <col min="29" max="29" width="24.5703125" style="6" customWidth="1"/>
    <col min="30" max="30" width="28.42578125" style="6" customWidth="1"/>
    <col min="31" max="32" width="11.42578125" style="6" customWidth="1"/>
    <col min="33" max="33" width="87.140625" style="6" customWidth="1"/>
    <col min="34" max="36" width="11.42578125" style="6" customWidth="1"/>
    <col min="37" max="37" width="78.140625" style="6" customWidth="1"/>
    <col min="38" max="40" width="11.42578125" style="6"/>
    <col min="41" max="41" width="87.140625" style="6" customWidth="1"/>
    <col min="42" max="44" width="11.42578125" style="6"/>
    <col min="45" max="45" width="78.140625" style="6" customWidth="1"/>
    <col min="46" max="48" width="11.42578125" style="6"/>
    <col min="49" max="49" width="87.140625" style="6" customWidth="1"/>
    <col min="50" max="52" width="11.42578125" style="6"/>
    <col min="53" max="53" width="78.140625" style="6" customWidth="1"/>
    <col min="54" max="56" width="11.42578125" style="6"/>
    <col min="57" max="57" width="87.140625" style="6" customWidth="1"/>
    <col min="58" max="59" width="11.42578125" style="6"/>
    <col min="60" max="60" width="15.140625" style="6" bestFit="1" customWidth="1"/>
    <col min="61" max="61" width="78.140625" style="6" customWidth="1"/>
    <col min="62" max="63" width="11.42578125" style="6"/>
    <col min="64" max="64" width="14.28515625" style="6" customWidth="1"/>
    <col min="65" max="65" width="64.85546875" style="6" customWidth="1"/>
    <col min="66" max="67" width="11.42578125" style="6"/>
    <col min="68" max="68" width="15.140625" style="6" bestFit="1" customWidth="1"/>
    <col min="69" max="69" width="78.140625" style="6" customWidth="1"/>
    <col min="70" max="16384" width="11.42578125" style="6"/>
  </cols>
  <sheetData>
    <row r="1" spans="1:104" s="1" customFormat="1" ht="12" x14ac:dyDescent="0.25">
      <c r="C1" s="212"/>
      <c r="D1" s="212"/>
      <c r="E1" s="212"/>
      <c r="F1" s="212"/>
      <c r="G1" s="212"/>
      <c r="H1" s="212"/>
      <c r="I1" s="212"/>
      <c r="J1" s="212"/>
      <c r="K1" s="212"/>
      <c r="L1" s="212"/>
      <c r="M1" s="212"/>
      <c r="N1" s="212"/>
      <c r="O1" s="212"/>
      <c r="P1" s="212"/>
      <c r="Q1" s="212"/>
      <c r="R1" s="212"/>
      <c r="S1" s="212"/>
      <c r="T1" s="212"/>
      <c r="U1" s="212"/>
      <c r="V1" s="212"/>
      <c r="Z1" s="229"/>
      <c r="AA1" s="229"/>
      <c r="AB1" s="230"/>
      <c r="AC1" s="104" t="s">
        <v>193</v>
      </c>
      <c r="AD1" s="107">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105" t="s">
        <v>0</v>
      </c>
      <c r="AD2" s="106">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105" t="s">
        <v>194</v>
      </c>
      <c r="AD3" s="106" t="s">
        <v>195</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ht="15"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x14ac:dyDescent="0.25">
      <c r="A5" s="238" t="s">
        <v>5</v>
      </c>
      <c r="B5" s="233"/>
      <c r="C5" s="238" t="s">
        <v>6</v>
      </c>
      <c r="D5" s="234"/>
      <c r="E5" s="238" t="s">
        <v>7</v>
      </c>
      <c r="F5" s="234"/>
      <c r="G5" s="98"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6" customFormat="1" ht="360" x14ac:dyDescent="0.25">
      <c r="A7" s="272" t="s">
        <v>29</v>
      </c>
      <c r="B7" s="272" t="s">
        <v>30</v>
      </c>
      <c r="C7" s="138" t="s">
        <v>40</v>
      </c>
      <c r="D7" s="138" t="s">
        <v>69</v>
      </c>
      <c r="E7" s="273" t="s">
        <v>31</v>
      </c>
      <c r="F7" s="138" t="s">
        <v>72</v>
      </c>
      <c r="G7" s="272" t="s">
        <v>44</v>
      </c>
      <c r="H7" s="272" t="s">
        <v>49</v>
      </c>
      <c r="I7" s="132" t="s">
        <v>183</v>
      </c>
      <c r="J7" s="134" t="s">
        <v>90</v>
      </c>
      <c r="K7" s="134" t="s">
        <v>104</v>
      </c>
      <c r="L7" s="134" t="s">
        <v>89</v>
      </c>
      <c r="M7" s="134" t="s">
        <v>35</v>
      </c>
      <c r="N7" s="134">
        <v>0</v>
      </c>
      <c r="O7" s="139"/>
      <c r="P7" s="133"/>
      <c r="Q7" s="133"/>
      <c r="R7" s="133"/>
      <c r="S7" s="133"/>
      <c r="T7" s="133"/>
      <c r="U7" s="133"/>
      <c r="V7" s="272" t="s">
        <v>102</v>
      </c>
      <c r="W7" s="140">
        <v>0.745</v>
      </c>
      <c r="X7" s="141">
        <v>0.88</v>
      </c>
      <c r="Y7" s="182">
        <v>0.745</v>
      </c>
      <c r="Z7" s="142" t="s">
        <v>284</v>
      </c>
      <c r="AA7" s="133"/>
      <c r="AB7" s="133"/>
      <c r="AC7" s="133"/>
      <c r="AD7" s="133"/>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v>0.33</v>
      </c>
      <c r="BK7" s="6">
        <v>1</v>
      </c>
      <c r="BL7" s="6">
        <v>0.33</v>
      </c>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ht="107.25" customHeight="1" x14ac:dyDescent="0.25">
      <c r="A8" s="272"/>
      <c r="B8" s="272"/>
      <c r="C8" s="134" t="s">
        <v>77</v>
      </c>
      <c r="D8" s="134" t="s">
        <v>67</v>
      </c>
      <c r="E8" s="273"/>
      <c r="F8" s="134" t="s">
        <v>95</v>
      </c>
      <c r="G8" s="272"/>
      <c r="H8" s="272"/>
      <c r="I8" s="273" t="s">
        <v>182</v>
      </c>
      <c r="J8" s="132" t="s">
        <v>91</v>
      </c>
      <c r="K8" s="132" t="s">
        <v>92</v>
      </c>
      <c r="L8" s="132" t="s">
        <v>75</v>
      </c>
      <c r="M8" s="132" t="s">
        <v>35</v>
      </c>
      <c r="N8" s="132">
        <v>0</v>
      </c>
      <c r="O8" s="143"/>
      <c r="P8" s="133"/>
      <c r="Q8" s="133"/>
      <c r="R8" s="133"/>
      <c r="S8" s="133"/>
      <c r="T8" s="133"/>
      <c r="U8" s="133"/>
      <c r="V8" s="272"/>
      <c r="W8" s="134">
        <v>22</v>
      </c>
      <c r="X8" s="134">
        <v>35</v>
      </c>
      <c r="Y8" s="144">
        <f>W8/X8</f>
        <v>0.62857142857142856</v>
      </c>
      <c r="Z8" s="134" t="s">
        <v>281</v>
      </c>
      <c r="AA8" s="133"/>
      <c r="AB8" s="133"/>
      <c r="AC8" s="133"/>
      <c r="AD8" s="133"/>
      <c r="AP8" s="6" t="s">
        <v>48</v>
      </c>
      <c r="AR8" s="6">
        <v>0.13800000000000001</v>
      </c>
      <c r="BJ8" s="6" t="s">
        <v>47</v>
      </c>
      <c r="BL8" s="6">
        <v>0.53700000000000003</v>
      </c>
    </row>
    <row r="9" spans="1:104" ht="264" x14ac:dyDescent="0.25">
      <c r="A9" s="272"/>
      <c r="B9" s="272"/>
      <c r="C9" s="138" t="s">
        <v>51</v>
      </c>
      <c r="D9" s="138" t="s">
        <v>93</v>
      </c>
      <c r="E9" s="273"/>
      <c r="F9" s="138" t="s">
        <v>96</v>
      </c>
      <c r="G9" s="272"/>
      <c r="H9" s="272"/>
      <c r="I9" s="273"/>
      <c r="J9" s="145" t="s">
        <v>100</v>
      </c>
      <c r="K9" s="134" t="s">
        <v>101</v>
      </c>
      <c r="L9" s="134" t="s">
        <v>89</v>
      </c>
      <c r="M9" s="134" t="s">
        <v>35</v>
      </c>
      <c r="N9" s="134">
        <v>0</v>
      </c>
      <c r="O9" s="134"/>
      <c r="P9" s="146"/>
      <c r="Q9" s="146"/>
      <c r="R9" s="146"/>
      <c r="S9" s="146"/>
      <c r="T9" s="146"/>
      <c r="U9" s="146"/>
      <c r="V9" s="272"/>
      <c r="W9" s="147">
        <v>542</v>
      </c>
      <c r="X9" s="147">
        <v>789</v>
      </c>
      <c r="Y9" s="141">
        <f>W9/X9</f>
        <v>0.68694550063371351</v>
      </c>
      <c r="Z9" s="142" t="s">
        <v>282</v>
      </c>
      <c r="AA9" s="146"/>
      <c r="AB9" s="146"/>
      <c r="AC9" s="146"/>
      <c r="AD9" s="146"/>
    </row>
    <row r="10" spans="1:104" ht="45" customHeight="1" thickBot="1" x14ac:dyDescent="0.3">
      <c r="X10" s="125" t="s">
        <v>103</v>
      </c>
      <c r="Y10" s="77">
        <f>AVERAGE(Y7:Y9)</f>
        <v>0.68683897640171399</v>
      </c>
    </row>
  </sheetData>
  <mergeCells count="21">
    <mergeCell ref="W4:AD4"/>
    <mergeCell ref="C5:D5"/>
    <mergeCell ref="E5:F5"/>
    <mergeCell ref="I5:I6"/>
    <mergeCell ref="Z1:AB3"/>
    <mergeCell ref="C1:V3"/>
    <mergeCell ref="A4:I4"/>
    <mergeCell ref="J4:O5"/>
    <mergeCell ref="P4:U5"/>
    <mergeCell ref="V4:V5"/>
    <mergeCell ref="V7:V9"/>
    <mergeCell ref="W5:Z5"/>
    <mergeCell ref="AA5:AD5"/>
    <mergeCell ref="A5:B5"/>
    <mergeCell ref="H5:H6"/>
    <mergeCell ref="E7:E9"/>
    <mergeCell ref="A7:A9"/>
    <mergeCell ref="B7:B9"/>
    <mergeCell ref="H7:H9"/>
    <mergeCell ref="G7:G9"/>
    <mergeCell ref="I8:I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35C7C19915A4C8848D5DE80B872C3" ma:contentTypeVersion="12" ma:contentTypeDescription="Create a new document." ma:contentTypeScope="" ma:versionID="266f3b188412e931dcbbfac218715a75">
  <xsd:schema xmlns:xsd="http://www.w3.org/2001/XMLSchema" xmlns:xs="http://www.w3.org/2001/XMLSchema" xmlns:p="http://schemas.microsoft.com/office/2006/metadata/properties" xmlns:ns3="be53e371-c8ab-4a62-a8b6-3f4f26af218a" xmlns:ns4="efa47176-4b12-451e-8a3d-c654776a53ab" targetNamespace="http://schemas.microsoft.com/office/2006/metadata/properties" ma:root="true" ma:fieldsID="8864cfd5a18ebeca13fbdae2e395e901" ns3:_="" ns4:_="">
    <xsd:import namespace="be53e371-c8ab-4a62-a8b6-3f4f26af218a"/>
    <xsd:import namespace="efa47176-4b12-451e-8a3d-c654776a53a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3e371-c8ab-4a62-a8b6-3f4f26af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a47176-4b12-451e-8a3d-c654776a53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38473-2A4F-4696-AF86-E014AEFC1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3e371-c8ab-4a62-a8b6-3f4f26af218a"/>
    <ds:schemaRef ds:uri="efa47176-4b12-451e-8a3d-c654776a5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6EA7F9F-CA20-4CF2-AC21-A949450DA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Consolidado</vt:lpstr>
      <vt:lpstr>Metas</vt:lpstr>
      <vt:lpstr>OTI</vt:lpstr>
      <vt:lpstr>OAP</vt:lpstr>
      <vt:lpstr>SMPCA</vt:lpstr>
      <vt:lpstr>OAJ</vt:lpstr>
      <vt:lpstr>Sub.Evaluación LA</vt:lpstr>
      <vt:lpstr>Sub.Seguimiento LA</vt:lpstr>
      <vt:lpstr>SIPTA</vt:lpstr>
      <vt:lpstr>SAF</vt:lpstr>
      <vt:lpstr>Control Interno</vt:lpstr>
      <vt:lpstr>Comunicaciones</vt:lpstr>
      <vt:lpstr>OCDI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Rodríguez</dc:creator>
  <cp:lastModifiedBy>Juliana Barrientos</cp:lastModifiedBy>
  <dcterms:created xsi:type="dcterms:W3CDTF">2020-04-23T16:18:23Z</dcterms:created>
  <dcterms:modified xsi:type="dcterms:W3CDTF">2022-11-02T15:18:33Z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0x01010096135C7C19915A4C8848D5DE80B872C3</vt:lpwstr>
  </property>
</Properties>
</file>