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autoCompressPictures="0" defaultThemeVersion="166925"/>
  <mc:AlternateContent xmlns:mc="http://schemas.openxmlformats.org/markup-compatibility/2006">
    <mc:Choice Requires="x15">
      <x15ac:absPath xmlns:x15ac="http://schemas.microsoft.com/office/spreadsheetml/2010/11/ac" url="C:\Users\jbarrientos\OneDrive - ANLA - Autoridad Nacional de Licencias Ambientales\Documents\PEI\2022\2do semestre\"/>
    </mc:Choice>
  </mc:AlternateContent>
  <xr:revisionPtr revIDLastSave="0" documentId="13_ncr:1_{82AE0F52-906C-42D4-B840-0A840922ABC7}" xr6:coauthVersionLast="47" xr6:coauthVersionMax="47" xr10:uidLastSave="{00000000-0000-0000-0000-000000000000}"/>
  <bookViews>
    <workbookView xWindow="-120" yWindow="-120" windowWidth="29040" windowHeight="15840" tabRatio="897" xr2:uid="{00000000-000D-0000-FFFF-FFFF00000000}"/>
  </bookViews>
  <sheets>
    <sheet name="Consolidado" sheetId="13" r:id="rId1"/>
    <sheet name="Metas" sheetId="27" state="hidden" r:id="rId2"/>
    <sheet name="OTI" sheetId="16" r:id="rId3"/>
    <sheet name="OAP" sheetId="2" r:id="rId4"/>
    <sheet name="SMPCA" sheetId="15" r:id="rId5"/>
    <sheet name="OAJ" sheetId="6" r:id="rId6"/>
    <sheet name="Sub.Evaluación LA" sheetId="23" r:id="rId7"/>
    <sheet name="Sub.Seguimiento LA" sheetId="24" r:id="rId8"/>
    <sheet name="SIPTA" sheetId="3" r:id="rId9"/>
    <sheet name="SAF" sheetId="18" r:id="rId10"/>
    <sheet name="Control Interno" sheetId="20" r:id="rId11"/>
    <sheet name="Comunicaciones" sheetId="17" r:id="rId12"/>
    <sheet name="OCDI"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3" l="1"/>
  <c r="AC9" i="17"/>
  <c r="AC10" i="20"/>
  <c r="Y10" i="20"/>
  <c r="AC10" i="24"/>
  <c r="Y9" i="23"/>
  <c r="Y9" i="6"/>
  <c r="AC9" i="15"/>
  <c r="Y9" i="15"/>
  <c r="AC11" i="16" l="1"/>
  <c r="Y11" i="16"/>
  <c r="Y7" i="18"/>
  <c r="AC7" i="24" l="1"/>
  <c r="Y9" i="24"/>
  <c r="Y8" i="24"/>
  <c r="Y7" i="24"/>
  <c r="Y8" i="16"/>
  <c r="AC7" i="16"/>
  <c r="Y8" i="18"/>
  <c r="B8" i="13" s="1"/>
  <c r="H3" i="13" l="1"/>
  <c r="Y10" i="24"/>
  <c r="Y10" i="3"/>
  <c r="Y9" i="3"/>
  <c r="C9" i="13" l="1"/>
  <c r="Y7" i="15"/>
  <c r="AC12" i="2" l="1"/>
  <c r="Y11" i="2"/>
  <c r="K3" i="13" l="1"/>
  <c r="H10" i="13" s="1"/>
  <c r="K2" i="13"/>
  <c r="H9" i="13" s="1"/>
  <c r="C3" i="13" l="1"/>
  <c r="H4" i="13"/>
  <c r="K4" i="13" s="1"/>
  <c r="H11" i="13" s="1"/>
  <c r="C5" i="13"/>
  <c r="C6" i="13"/>
  <c r="Y8" i="28"/>
  <c r="B13" i="13" s="1"/>
  <c r="AC8" i="18"/>
  <c r="B10" i="13"/>
  <c r="B7" i="13"/>
  <c r="C11" i="13"/>
  <c r="B11" i="13"/>
  <c r="B6" i="13"/>
  <c r="B12" i="13"/>
  <c r="B9" i="13"/>
  <c r="C8" i="13" l="1"/>
  <c r="B5" i="13"/>
  <c r="C7" i="13"/>
  <c r="C14" i="13" l="1"/>
  <c r="Y12" i="2"/>
  <c r="B3" i="13" s="1"/>
  <c r="B14" i="13" s="1"/>
  <c r="H5" i="13"/>
  <c r="K5" i="13" s="1"/>
  <c r="H12" i="13" s="1"/>
  <c r="H13" i="13" s="1"/>
</calcChain>
</file>

<file path=xl/sharedStrings.xml><?xml version="1.0" encoding="utf-8"?>
<sst xmlns="http://schemas.openxmlformats.org/spreadsheetml/2006/main" count="966" uniqueCount="289">
  <si>
    <t>Versión:</t>
  </si>
  <si>
    <t>ARTICULACIÓN</t>
  </si>
  <si>
    <t>INDICADOR DE PRODUCTO</t>
  </si>
  <si>
    <t>INDICADOR DE GESTIÓN</t>
  </si>
  <si>
    <t>RESPONSABLE</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</si>
  <si>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</si>
  <si>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</si>
  <si>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</si>
  <si>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</si>
  <si>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</si>
  <si>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</si>
  <si>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</si>
  <si>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</si>
  <si>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</si>
  <si>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</si>
  <si>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Línea Estratégica</t>
  </si>
  <si>
    <t>Dimensión</t>
  </si>
  <si>
    <t>Política MIPG</t>
  </si>
  <si>
    <t>Proceso</t>
  </si>
  <si>
    <t>FÓRMULA INDICADOR DE PRODUCTO</t>
  </si>
  <si>
    <t>UNIDAD DE MEDIDA</t>
  </si>
  <si>
    <t>LÍNEA BASE</t>
  </si>
  <si>
    <t>META DE PRODUCTO</t>
  </si>
  <si>
    <t>FÓRMULA INDICADOR DE GESTIÓN</t>
  </si>
  <si>
    <t>META DE GESTIÓN</t>
  </si>
  <si>
    <t>Responsable</t>
  </si>
  <si>
    <t xml:space="preserve">Meta </t>
  </si>
  <si>
    <t>Porcentaje de avance</t>
  </si>
  <si>
    <t>Avance cualitativo</t>
  </si>
  <si>
    <t>Pacto por Colombia Pacto por la equidad</t>
  </si>
  <si>
    <t>IV. Pacto por la sostenibilidad: producir conservando y conservar produciendo</t>
  </si>
  <si>
    <t>Gestión con valores para resultados</t>
  </si>
  <si>
    <t>Seguimiento y evaluación del desempeño institucional</t>
  </si>
  <si>
    <t>Misional</t>
  </si>
  <si>
    <t>Evaluación</t>
  </si>
  <si>
    <t>Número</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</si>
  <si>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</si>
  <si>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</si>
  <si>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</si>
  <si>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</si>
  <si>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Gestionar el conocimiento y la innovación en los procesos de evaluación y seguimiento de las licencias, permisos y trámites ambientales con transparencia</t>
  </si>
  <si>
    <t>Fortalecimiento organizacional y simplificación de procesos</t>
  </si>
  <si>
    <t>Contribuir a la implementación de un modelo de gestión pública efectivo, orientado a resultados y a la satisfacción de sus grupos de interés</t>
  </si>
  <si>
    <t>Direccionamiento Estratégico y Planeación</t>
  </si>
  <si>
    <t>Estratégico</t>
  </si>
  <si>
    <t>Oficina Asesora de Planeación</t>
  </si>
  <si>
    <t>Jefe Oficina Asesora de Planeación</t>
  </si>
  <si>
    <t>PROMEDIO INDICADORES PRODUCTO</t>
  </si>
  <si>
    <t>PROMEDIO INDICADORES GESTIÓN</t>
  </si>
  <si>
    <t>Subdirección de Instrumentos, Permisos y Trámites Ambientales</t>
  </si>
  <si>
    <t>Transparencia, acceso a la información pública y lucha contra la corrupción</t>
  </si>
  <si>
    <t>Incrementar la credibilidad en la entidad por parte de sus grupos de interés</t>
  </si>
  <si>
    <t>Comunicaciones</t>
  </si>
  <si>
    <t>Posicionamiento de la ANLA a nivel externo</t>
  </si>
  <si>
    <t>Control Interno</t>
  </si>
  <si>
    <t>N/A</t>
  </si>
  <si>
    <t>Número de acciones efectivas (PM interno + PM CGR) / Total de acciones evaluadas (PM interno + PM CGR)</t>
  </si>
  <si>
    <t>Oficina Asesora Jurídica</t>
  </si>
  <si>
    <t>Apoyo</t>
  </si>
  <si>
    <t>Oficina de Tecnologías de la Información</t>
  </si>
  <si>
    <t>Servicio al ciudadano</t>
  </si>
  <si>
    <t>(Avance de las actividades* peso porcentual) / total de actividades</t>
  </si>
  <si>
    <t>Objetivo estratégico</t>
  </si>
  <si>
    <t>PERIODICIDAD DE MEDICIÓN</t>
  </si>
  <si>
    <t xml:space="preserve">REPORTE AVANCE </t>
  </si>
  <si>
    <t>Avance</t>
  </si>
  <si>
    <t xml:space="preserve">Avance </t>
  </si>
  <si>
    <t>Aumentar la objetividad, calidad y oportunidad de los procesos de evaluación y seguimiento de la entidad</t>
  </si>
  <si>
    <t xml:space="preserve">Optimizar el recurso físico, humano, financiero, tecnológico y de los procesos de la entidad, para materializar la gestión institucional </t>
  </si>
  <si>
    <t>Aumentar la certidumbre en la toma de decisiones a través de la generación, difusión y uso del conocimiento y la innovación</t>
  </si>
  <si>
    <t>Promover la mejora continua a través del seguimiento y la evaluación del desempeño institucional</t>
  </si>
  <si>
    <t>Porcentaje de transformación de conocimiento</t>
  </si>
  <si>
    <t>Gestión del conocimiento y la innovación</t>
  </si>
  <si>
    <t>Fomentar la participación de nuestros grupos de interés en la toma de decisiones de la entidad</t>
  </si>
  <si>
    <t>Trimestral</t>
  </si>
  <si>
    <t>Anual</t>
  </si>
  <si>
    <t>Subdirección de Mecanismos de Participación Ciudadana</t>
  </si>
  <si>
    <t>Contribuir al desarrollo sostenible ambiental a partir de un efectivo proceso de evaluación y seguimiento</t>
  </si>
  <si>
    <t>Subdirección de Evaluación de Licencias Ambientales</t>
  </si>
  <si>
    <t>Subdirector(a)  de Evaluación de Licencias Ambientales</t>
  </si>
  <si>
    <t>Exigir la corrección y compensación del impacto de los proyectos viabilizados ambientalmente por la entidad</t>
  </si>
  <si>
    <t>Contribuir al desarrollo sostenible ambiental a partir de un efectivo proceso de evaluación y seguimientoContribuir al desarrollo sostenible ambiental a partir de un efectivo proceso de evaluación y seguimiento</t>
  </si>
  <si>
    <t>Subdirección de Seguimiento de Licencias Ambientales</t>
  </si>
  <si>
    <t>Subdirección Administrativa y Financiera</t>
  </si>
  <si>
    <t>Coordinador Grupo Finanzas y Presupuesto</t>
  </si>
  <si>
    <t>Jefe de Control Interno</t>
  </si>
  <si>
    <t>Calificación evaluación Sistema de Control Interno de la Entidad</t>
  </si>
  <si>
    <t>Evaluación del Sistema de Control Interno de la entidad</t>
  </si>
  <si>
    <t>Mensual</t>
  </si>
  <si>
    <t>Semestral</t>
  </si>
  <si>
    <t>Formulación centro de monitoreo de recursos naturales de la ANLA</t>
  </si>
  <si>
    <t>Número de proyectos, obras o actividades competencia de la Autoridad Nacional de Licencias Ambientales que a partir de 2020 incluyen obligaciones de cambio climático en los instrumentos de manejo y control ambiental</t>
  </si>
  <si>
    <t>Sumatoria del número de proyectos que a través de resolución incluyen obligaciones de adaptación y mitigación a cambio climático en los instrumentos de manejo y control ambiental</t>
  </si>
  <si>
    <t>Incorporar en la gestión de la entidad las necesidades y expectativas de los grupos de interés</t>
  </si>
  <si>
    <t>Evaluación de resultados</t>
  </si>
  <si>
    <t>Seguimiento y evaluación al desempeño institucional</t>
  </si>
  <si>
    <t>Racionalización de trámites</t>
  </si>
  <si>
    <t>Gestión con valores para el resultado</t>
  </si>
  <si>
    <t>Jefe Oficina Asesora Jurídica</t>
  </si>
  <si>
    <t>Gestión financiera y presupuestal</t>
  </si>
  <si>
    <t>Usuarios beneficiados por acciones de racionalización</t>
  </si>
  <si>
    <t>Sumatoria de número de usuarios beneficiados por cada trámite que cuente con acciones de racionalización ejecutadas.</t>
  </si>
  <si>
    <t>Coordinador (a) instrumentos y regionalización</t>
  </si>
  <si>
    <t xml:space="preserve">Porcentaje de avance </t>
  </si>
  <si>
    <t>Sumatoria fase formulación +  fase implementación</t>
  </si>
  <si>
    <t>Indicadores producto</t>
  </si>
  <si>
    <t>Indicadores de Gestión</t>
  </si>
  <si>
    <t>OAP</t>
  </si>
  <si>
    <t>OAJ</t>
  </si>
  <si>
    <t>OCI</t>
  </si>
  <si>
    <t>SAF</t>
  </si>
  <si>
    <t>SELA</t>
  </si>
  <si>
    <t>SSLA</t>
  </si>
  <si>
    <t>SIPTA</t>
  </si>
  <si>
    <t>PROMEDIO ENTIDAD</t>
  </si>
  <si>
    <t>PORCENTAJE DE AVANCE</t>
  </si>
  <si>
    <t>OTI</t>
  </si>
  <si>
    <t>Publicar para consulta el 100% de los planes e instrumentos elaborados por la entidad previo a su aprobación</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</si>
  <si>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</si>
  <si>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</si>
  <si>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</si>
  <si>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</si>
  <si>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</si>
  <si>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</si>
  <si>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</si>
  <si>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</si>
  <si>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</si>
  <si>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</si>
  <si>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</si>
  <si>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</si>
  <si>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</si>
  <si>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</si>
  <si>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</si>
  <si>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</si>
  <si>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</si>
  <si>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</si>
  <si>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METAS</t>
  </si>
  <si>
    <t>X</t>
  </si>
  <si>
    <t>2020*</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</si>
  <si>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</si>
  <si>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 xml:space="preserve">Líneas estratégicas </t>
  </si>
  <si>
    <t xml:space="preserve">AVANCE GENERAL </t>
  </si>
  <si>
    <t>Lider comunicaciones</t>
  </si>
  <si>
    <t>Avance indicadores de producto</t>
  </si>
  <si>
    <t>Avance en la implementación de la estrategia de sostenibilidad financiera de ANLA</t>
  </si>
  <si>
    <t>Avance indicadores de gestión</t>
  </si>
  <si>
    <t>Porcentaje de avance en la implementación de los planes de acción del MIPG</t>
  </si>
  <si>
    <t>Índice de lucha contra la corrupción</t>
  </si>
  <si>
    <t>Número de Licencias ambientales evaluadas</t>
  </si>
  <si>
    <t>Satisfacción en la atención del centro de orientación</t>
  </si>
  <si>
    <t>Subdirector (a) de Mecanismos de Participación Ciudadana Ambiental</t>
  </si>
  <si>
    <t>Porcentaje de reducción en el tiempo de respuesta a los recursos de reposición interpuestos a las decisiones de fondo</t>
  </si>
  <si>
    <t>Subdirector (a) de Seguimiento de Licencias Ambientales</t>
  </si>
  <si>
    <t>Cobertura de la entidad en proyectos activos objeto de seguimiento en licenciamiento ambiental</t>
  </si>
  <si>
    <t>Porcentaje de Implementación del Plan Estratégico de Tecnologías de la Información PETI</t>
  </si>
  <si>
    <t>Módulos del Sistema de Información Actualizados</t>
  </si>
  <si>
    <t>Índice de capacidad en la prestación de servicios de tecnología.</t>
  </si>
  <si>
    <t>Número de módulos del sistema de información actualizados</t>
  </si>
  <si>
    <t>ICPST=[A * 0.50 + B * 0.25 + C * 0.25 + (0.05 – (D * 0.05)} + (0.05 – (E * 0.05)]</t>
  </si>
  <si>
    <t>Número de actos administrativos que acogen el seguimiento realizado a los proyectos licenciados</t>
  </si>
  <si>
    <t>Número de proyectos en seguimiento con aplicación de la metodología del Indice de Desempeño Ambiental Fase I</t>
  </si>
  <si>
    <t>(Número de proyectos activos con seguimiento realizado en la vigencia/ Número total de proyectos activos objeto de seguimiento)*100</t>
  </si>
  <si>
    <t>Jefe Oficina Tecnologías de la Información</t>
  </si>
  <si>
    <t xml:space="preserve">Participación ciudadana </t>
  </si>
  <si>
    <t>Atención al ciudadano</t>
  </si>
  <si>
    <t>N.A</t>
  </si>
  <si>
    <t>SMPCA</t>
  </si>
  <si>
    <t>No. De recursos de reposición resueltos en el término de acuerdo a la meta establecida para cada vigencia/ total de recursos resueltos en la vigencia.</t>
  </si>
  <si>
    <t>avance esperado anual</t>
  </si>
  <si>
    <t>verde</t>
  </si>
  <si>
    <t>amarillo</t>
  </si>
  <si>
    <t>rojo</t>
  </si>
  <si>
    <t>Semáforo avance general</t>
  </si>
  <si>
    <t>Porcentaje de efectividad de las acciones de mejoramiento definidas por la entidad</t>
  </si>
  <si>
    <t>2021*</t>
  </si>
  <si>
    <t>Porcentaje de avance general*</t>
  </si>
  <si>
    <t>Tableros de control unificados y publicados</t>
  </si>
  <si>
    <t>Porcentaje de efectividad en el seguimiento y control del Plan de Acción Institucional</t>
  </si>
  <si>
    <t>Porcentaje de implementación de los dominios de la norma ISO 27001</t>
  </si>
  <si>
    <t>Porcentaje de acciones de participación ciudadana, lineamientos técnicos socioeconómicos y fortalecimiento de capacidades en grupos de interés realizados</t>
  </si>
  <si>
    <t>Incremento de la Participación en las acciones de pedagogía y de formación para la participación ciudadana, desarrolladas con enfoque diferencial</t>
  </si>
  <si>
    <t>Evaluación de los planes de compensación del medio biótico presentados por los Titulares de los Instrumentos de Manejo y Control Ambiental</t>
  </si>
  <si>
    <t>Instrumentos</t>
  </si>
  <si>
    <t>Regionalización y centro de monitoreo</t>
  </si>
  <si>
    <t>2022*</t>
  </si>
  <si>
    <t>Sistemas de información implementados</t>
  </si>
  <si>
    <t>Número de Sistemas de Información implementados</t>
  </si>
  <si>
    <t xml:space="preserve">Avance de Implementación de los Planes de seguridad y privacidad de la información, Tratamiento de Riesgos de Seguridad de la Información e Implementación de Tecnologías Emergentes </t>
  </si>
  <si>
    <t>Porcentaje de Avance = Promedio ( Σ (porcentaje de avance acción en los planes * peso porcentual de la acción))</t>
  </si>
  <si>
    <t>Porcentaje de activos de información críticos con riesgos de seguridad de la información identificados</t>
  </si>
  <si>
    <t>Número de activos de información críticos con riesgos de seguridad de la información identificados / Número total de activos de información críticos.</t>
  </si>
  <si>
    <t>Porcentaje de Avance = Σ (porcentaje de avance acción en el Plan Estratégico de Tecnologías de la Información PETI * peso porcentual de la acción)</t>
  </si>
  <si>
    <t>Porcentaje de Avance = Σ (porcentaje de avance en la implementación en el dominio * peso porcentual de la implementación del dominio)</t>
  </si>
  <si>
    <t xml:space="preserve">Fecha: </t>
  </si>
  <si>
    <t xml:space="preserve">Código:         </t>
  </si>
  <si>
    <t>DP-FO-09</t>
  </si>
  <si>
    <t>SISTEMA GESTIÓN DE LA CALIDAD</t>
  </si>
  <si>
    <t>Gobierno digital</t>
  </si>
  <si>
    <t>Seguridad digital</t>
  </si>
  <si>
    <t>Sistemas de información</t>
  </si>
  <si>
    <t>Infraestructura</t>
  </si>
  <si>
    <t>OTI Oficina</t>
  </si>
  <si>
    <t>SISTEMA DE GESTIÓN DE LA CALIDAD</t>
  </si>
  <si>
    <t>Auditorías realizadas</t>
  </si>
  <si>
    <t>Número de Documentos de planeación con seguimiento realizado</t>
  </si>
  <si>
    <t>Número auditorías realizadas</t>
  </si>
  <si>
    <t>A-Avance del Plan de Acción Institucional (0,75) B-Avance del plan de trabajo de las acciones de mejora resultado de la evaluación 2021 (0,15) C-Reducción de modificaciones y ajustes efectuados al PAI 2022(0,10)  
%=∑[A(0,75)+B(0.15)+C(0,10)]</t>
  </si>
  <si>
    <t>âˆ‘= Suma de todos los procesos programados desde 1 hasta n (i); \\nwi= peso porcentual para cada proceso; Xi= Valor del proceso</t>
  </si>
  <si>
    <t>Número de acciones del inventario de conocimiento tácito efectuadas / Total de acciones del inventario de conocimiento tácito)</t>
  </si>
  <si>
    <t>Número de seguimientos de análisis de información sectorial elaborados y socializados por la OAP</t>
  </si>
  <si>
    <t>Porcentaje de avance en los tableros de control unificados y publicados</t>
  </si>
  <si>
    <t>Número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</si>
  <si>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Número de personas que manifestaron estar satisfechas con los servicios recibidos en el centro de orientación/total de personas que respondieron la encuesta de satisfacción</t>
  </si>
  <si>
    <t>Número de personas que participan en las acciones de pedagogía y de formación para la participación ciudadana, desarrolladas con enfoque diferencial, en la vigencia actual/ Número de personas que participan en las acciones de pedagogía y de formación para la participación ciudadana, desarrolladas con enfoque diferencial, en la  vigencia anterior</t>
  </si>
  <si>
    <t>Reducción de causas producto de la omisión en el ejercicio de las funciones de inspección, control y vigilancia</t>
  </si>
  <si>
    <t>Número de acciones ejecutadas de la PPDA / Número de acciones formuladas en la PPDA</t>
  </si>
  <si>
    <t>Grupo de actuaciones sancionatorias ambientales</t>
  </si>
  <si>
    <t>Grupo de defensa jurídica</t>
  </si>
  <si>
    <t>Número de actos administrativos que resuelven solicitudes de evaluación de licenciamiento ambiental</t>
  </si>
  <si>
    <t>Número de planes de compensación revisados por el grupo de compensación e inversión de la SSLA / Número de planes presentados por los Titulares de los Instrumentos de Manejo y Control Ambiental</t>
  </si>
  <si>
    <t>Proyectos con Indice de Desempeño Ambiental Fase I en implementación</t>
  </si>
  <si>
    <t>Grupo Valoración y manejo de impactos Seguimiento</t>
  </si>
  <si>
    <t>Indice de Sostenibilidad Financiera</t>
  </si>
  <si>
    <t>Eficiencia financiera + (Propensión a ahorrar * Diferencia entre Ingresos del periodo anterior, excedentes del año del periodo t -2 y gastos del periodo anterior (ahorro o desahorro)</t>
  </si>
  <si>
    <t xml:space="preserve">Gestión presupuestal y eficiencia del gasto público </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</si>
  <si>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</si>
  <si>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</si>
  <si>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</si>
  <si>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</si>
  <si>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Notas Positivas sobre la ANLA</t>
  </si>
  <si>
    <t>Noticias con valoración positiva de la ANLA / Total de noticias publicadas sobre la ANLA</t>
  </si>
  <si>
    <t>Campañas priorizadas realizadas</t>
  </si>
  <si>
    <t>Oficina de Control Disciplinario Interno</t>
  </si>
  <si>
    <t>Jefe Oficina Control Disciplinario Interno</t>
  </si>
  <si>
    <t>Política implementada - Implementación de la política de prevención de faltas disciplinarias de la entidad</t>
  </si>
  <si>
    <t>(Número de actividades ejecutadas del plan de acción establecido / Total de actividades programadas del plan de acción ) *100</t>
  </si>
  <si>
    <t>Del 13 al 15 de junio se realizó la auditoría de calidad al Sistema Integrado de Gestión por parte del ICONTEC, lo anterior para certificar a la entidad en la norma ISO 9001:2015</t>
  </si>
  <si>
    <t>A partir de la entrada en vigencia del procedimiento gestión de tableros de control se han venido elaborando los dashboard cumpliendo los requisitos técnicos y de imagen establecidos. Específicamente los tableros nuevos han sido: Reporte de variabilidad climatica, Procesos de publicidad de los actos administrativos que expide la ANLA y se está elaborando el de indicadores de impacto.&lt;/p&gt;</t>
  </si>
  <si>
    <t>Número de personas que reaccionan positivamente ante los anuncios de las redes sociales por cada 100.000 personas/Número de personas con alcance ante los anuncios de las redes sociales por cada 100.000 persona</t>
  </si>
  <si>
    <t>Número de campañas priorizadas publicadas</t>
  </si>
  <si>
    <t>Verde</t>
  </si>
  <si>
    <t>Amarillo</t>
  </si>
  <si>
    <t>Rojo</t>
  </si>
  <si>
    <t>Porcentaje de avance vigencia 2022</t>
  </si>
  <si>
    <t>OCDI</t>
  </si>
  <si>
    <t xml:space="preserve"> SEGUIMIENTO AL PLAN ESTRATÉGICO INSTITUCIONAL</t>
  </si>
  <si>
    <t>El tablero de acciones para mitigar la fuga de conocimiento finalizó el cuarto trimestre del 2022 con un avance del 96,7%, producto de 58 acciones cumplidas sobre un total de 60 programadas.</t>
  </si>
  <si>
    <t>ILC=0,3ITA+0,3T+0,1I+0,3MRC-0,2RITA-0,2H-0,6ACM</t>
  </si>
  <si>
    <t>Se realiza el Informe Mensual de Seguimiento No. 12 a las proyecciones de solicitudes de evaluación según información entregada por las empresas en el marco de las agendas sectoriales</t>
  </si>
  <si>
    <t>A corte 31 de diciembre se cuenta con un avance del 98% en el Plan Institucional de Gestión y Desempeño, lo cual ubica a este indicador en rango alto de desempeño. Las políticas con menor desempeño durante la vigencia fueron las de defensa jurídica (avance del 84%) y gestión presupuestal y eficiencia del gasto público (avance del 90%). Las políticas de gobierno digital, gestión del conocimiento, servicio al ciudadano, planeación institucional, seguridad digital, control interno, gestión estratégica del talento humano, seguimiento y evaluación del desempeño institucional, fortalecimiento organizacional y simplificación de procesos y gestión de la información estadística lograron avance del 100%</t>
  </si>
  <si>
    <t>El ILC tuvo un resultado de 97,3 para este año, superando la meta establecida para la vigencia</t>
  </si>
  <si>
    <t>Para el período enero a diciembre/2022, se presenta avance del 100% en los indicadores de Ejercicios de Participación Ciudadana, Lineamientos Técnicos Socioeconómicos y Fortalecimiento de capacidades en grupos de interés respectivamente, lo cual de manera consolidada registra un avance del 100%.</t>
  </si>
  <si>
    <t>Para el período enero a diciembre/2022, se registra un 97,15% de satisfacción de los servicios recibidos en el centro de orientación por chat, presencial y telefónico.</t>
  </si>
  <si>
    <t>Al cierre de diciembre/2022 el Número de personas que participaron en las acciones de pedagogía y de formación para la participación ciudadana con enfoque diferencial asciende a 8699, la meta establecida para 2022 es 4613, por tanto el avance de este indicador es del 188.58%</t>
  </si>
  <si>
    <t>Con corte a 31 de diciembre se reportan los avances de los productos de racionalización implementadas desde acciones tecnológicas, normativas y administrativas:
- Visto Bueno por medio de la Ventanilla Única de Comercio Exterior - VUCE para la importación de equipos de refrigeración, aires acondicionados y filtros de agua, mediante la entrada al sistema VUCE SAR. Plantilla riesgos para la implementación de SAR en el visto bueno.
- Desarrollo tecnológico VITAL para Aprobación y seguimiento de los Sistema de Recolección Selectiva y Gestión Ambiental de residuos – SRS de Llantas Usadas.
- NO CITES: cumplimiento de la Circular Externa 0005 del 25 de agosto de 2022 y el Decreto 088 de 2022, mediante la autorización digital y enviada a correo de correspondencia registrado o consultado a través de VITAL, en caso de ser presentada la solicitud por dicho medio.
Respecto el aplicativo VITAL de radicación documental de informes de actualización y avance de los Planes de gestión ambiental de residuos de envases y empaques, no fue aprobado el despliegue a producción, teniendo en cuenta que no se cumplió con la funcionalidad, según compromiso adquirido y reportado el 2 diciembre por el jefe de la oficina de tecnologías, cuyo compromiso estaba establecido para  fecha de entrega el 15 de diciembre del 2022 (ver soporte: Correo OTI_soporte entrega 15 de diciembre envases y empaques).  
El 15 de diciembre, por parte del jefe la oficina OTI, solicito prórroga para la entrega de los compromisos para el 22 de diciembre del 2022, la cual fue aprobada por SIPTA.
Realizadas las pruebas funcionales con OTI los días 16, 19 y 20 de diciembre, se evidenciaron errores en los requerimientos acordados, los cuales se solicitaron ajustar para el 22 de diciembre por OTI (ver actas de pruebas).
De acuerdo con lo anterior y con base en Procedimiento Ciclo De Vida De Desarrollo De Software- código: CI-PR-10, OTI al no reportarse las correcciones de los resultados obtenidos por las pruebas por OTI , SIPTA no obtuvo los insumos para certificar y validar la aprobación para el despliegue de los compromisos acordados para la fase del desarrollo tecnológico.
Link evidencias: Indicador Usuarios beneficiados - OneDrive (sharepoint.com)  
https://anla-my.sharepoint.com/personal/aromero_anla_gov_co/_layouts/15/onedrive.aspx?FolderCTID=0x012000DD76C04FB6E57F4BA7E3B7251A36270F&amp;id=%2Fpersonal%2Faromero%5Fanla%5Fgov%5Fco%2FDocuments%2FNO%20MISIONAL%2FPAI%202022%2FINSTRUMENTOS%2FIndicador%20Usuarios%20beneficiados</t>
  </si>
  <si>
    <t>En la vigencia se evaluó un total de 198 acciones de las cuales quedaron con cierre efectivo 189</t>
  </si>
  <si>
    <t>En la vigencia se evaluó un total de 85 acciones de las cuales quedaron con cierre efectivo 81</t>
  </si>
  <si>
    <t>En la vigencia se evaluó un total de 113 acciones de las cuales quedaron con cierre efectivo 108</t>
  </si>
  <si>
    <t>El resultado de este indicador sólo se conocerá el 30 de enero de 2023. En este sentido, se dará un alcance a este seguimiento incorporando el resultado de este indicador</t>
  </si>
  <si>
    <t>8724 personas de cada 100.000 reaccionan positivamente ante las publicaciones de la entidad en redes sociales en lo corrido de todo el año, lo que equivale a un porcentaje de 10,3% de posicionamiento de los anuncios de la ANLA en redes sociales de acumulado del año.</t>
  </si>
  <si>
    <t xml:space="preserve">Con corte al 31 de diciembre de 2022  se presentaron un total de 59 noticias, de estas, 29 son positivas (49%), 3 negativas (5%), 27 neutrales (46%). en lo corrido del año se alcanzó 42,5%, que equivale al 88,21% de la meta </t>
  </si>
  <si>
    <t>Se realizarón las campañas priorizadas en lo corrido del año para un cumplimiento de la meta de 105% con un total de 21 campañas</t>
  </si>
  <si>
    <t>A corte 31 de diciembre se logró un avance del 96,94% de una meta establecida del 95%</t>
  </si>
  <si>
    <t>A corte 31 de diciembre de 2022 la entidad emitió 411 actos administrativos para resolver solicitudes de evaluación de licenciamiento ambiental. El indicador registró un 105% de avance superando la meta programada para la vigencia 2022.  </t>
  </si>
  <si>
    <t xml:space="preserve">mayor a 24,5% </t>
  </si>
  <si>
    <t>entre 20,45% y 24,5%</t>
  </si>
  <si>
    <t>menor a 20,45%</t>
  </si>
  <si>
    <r>
      <t xml:space="preserve">Con corte a 31 de diciembre se finalizo la etapa de formulación del centro de monitoreo, la cual tenia un </t>
    </r>
    <r>
      <rPr>
        <b/>
        <sz val="9"/>
        <color rgb="FF000000"/>
        <rFont val="Calibri"/>
        <family val="2"/>
        <scheme val="minor"/>
      </rPr>
      <t>peso del 50%</t>
    </r>
    <r>
      <rPr>
        <sz val="9"/>
        <color rgb="FF000000"/>
        <rFont val="Calibri"/>
        <family val="2"/>
        <scheme val="minor"/>
      </rPr>
      <t xml:space="preserve"> del indicador- Como parte de la implementación se concluyó la primera fase, la cual, esta asociada al monitoreo y modelación a partir de la información perteneciente a la entidad. (</t>
    </r>
    <r>
      <rPr>
        <b/>
        <sz val="9"/>
        <color rgb="FF000000"/>
        <rFont val="Calibri"/>
        <family val="2"/>
        <scheme val="minor"/>
      </rPr>
      <t>Proyectado 12,5% - Ejecutado 12,5%</t>
    </r>
    <r>
      <rPr>
        <sz val="9"/>
        <color rgb="FF000000"/>
        <rFont val="Calibri"/>
        <family val="2"/>
        <scheme val="minor"/>
      </rPr>
      <t xml:space="preserve">)
Se avanzó en la implementación de la Fase II con la imposición de obligaciones de monitoreo automático y transferencia de información en tiempo real al centro de monitoreo, se incorporó la arquitectura de recepción de información en tiempo real en la Cooperación Técnica con el BID (pendiente por iniciar ejecución). </t>
    </r>
    <r>
      <rPr>
        <b/>
        <sz val="9"/>
        <color rgb="FF000000"/>
        <rFont val="Calibri"/>
        <family val="2"/>
        <scheme val="minor"/>
      </rPr>
      <t>(Proyectado 12,5% - Ejecutado 6%)</t>
    </r>
    <r>
      <rPr>
        <sz val="9"/>
        <color rgb="FF000000"/>
        <rFont val="Calibri"/>
        <family val="2"/>
        <scheme val="minor"/>
      </rPr>
      <t xml:space="preserve">
Con respecto a la fase III se adquirieron dos (2) maquinas virtuales para implementar la simulación automática y aumentar las capacidades de procesamiento de modelos ambientales. Las maquinas virtuales corresponden a equipos de la plataforma Azure y son administradas por la Oficina de Tecnologías de la Información (OTI). Asi mismo, fueron adquiridas 3 maquinas de trabajo avanzadas marca Lenovo. </t>
    </r>
    <r>
      <rPr>
        <b/>
        <sz val="9"/>
        <color rgb="FF000000"/>
        <rFont val="Calibri"/>
        <family val="2"/>
        <scheme val="minor"/>
      </rPr>
      <t>(Proyectado 12,5% - Ejecutado 10%)</t>
    </r>
    <r>
      <rPr>
        <sz val="9"/>
        <color rgb="FF000000"/>
        <rFont val="Calibri"/>
        <family val="2"/>
        <scheme val="minor"/>
      </rPr>
      <t xml:space="preserve">
En la Fase IV - Interoperabilidad con otras entidades se avanzó con el acercamiento a través de jornadas de transferencia de conocimiento con ASOCARS y se logro acceder al sistema de monitoreo atmosférico de CORPOGUAJIRA. Se creo la mesa con la Corporación Autonoma Regional del Alto Magdalena - CAM. </t>
    </r>
    <r>
      <rPr>
        <b/>
        <sz val="9"/>
        <color rgb="FF000000"/>
        <rFont val="Calibri"/>
        <family val="2"/>
        <scheme val="minor"/>
      </rPr>
      <t>(Proyectado 12,5% - Ejecutado 9,5%)</t>
    </r>
    <r>
      <rPr>
        <sz val="9"/>
        <color rgb="FF000000"/>
        <rFont val="Calibri"/>
        <family val="2"/>
        <scheme val="minor"/>
      </rPr>
      <t xml:space="preserve">
</t>
    </r>
    <r>
      <rPr>
        <b/>
        <sz val="9"/>
        <color rgb="FF000000"/>
        <rFont val="Calibri"/>
        <family val="2"/>
        <scheme val="minor"/>
      </rPr>
      <t>Total de Avance 88%</t>
    </r>
  </si>
  <si>
    <t xml:space="preserve">La inclusión de cambio climático en la vigencia 2022 se realizo cumplio la meta proyectada y se supero en 13 proyectos adicionales que tuvieron esta inclusion: Los cuales se detallan así 15 de energía, 27 de hidrocarburos, 2 de minería y 4 de infraestructura. </t>
  </si>
  <si>
    <t>avance esperado 3 años</t>
  </si>
  <si>
    <t>Durante el último periodo de la vigencia (diciembre), se finalizaron dos desarrollos de ajustes a las funcionalidades existentes</t>
  </si>
  <si>
    <t>Sobre la implementación del sistema de información ORFEO, este se  había culminado su estapa de desarrollo y pruebas de la primera fase, sin embargo se encontraba pendiente la autorización por parte de la Subdirección Administrativa y Financiera el despliegue del mismo; sin embargo el 23 de diciembre la subdirectora informó al Jefe de la OTI que por temas de "contratación de la entidad para la vigencia 2023, solicito de tu gestión para que se continue con la implementación de ORFEO posterior a la finalización de estos procesos contractuales". Por tanto se da por finalizado cumpliendo con la meta planteada para la vigencia 2022</t>
  </si>
  <si>
    <t>Durante el último periodo de la vigencia (diciembre) se reporta una capacidad en la prestación de servicios de tecnología del 94,02% de acuerdo a la atención de solicitudes de soporte tecnológico en oportunidad, el monitoreo de la plataforma tecnológica y la gestión de incidentes, el indicador de manera acumulada es del 94%, asi: &lt;/p&gt;&lt;p&gt;Respecto del componente C, de los de 1061 casos recibidos, 873 casos con calificación Excelente, 15 casos calificación Buena, 1 caso con calificación Regular y 172 casos sin calificar; evidenciando con esta información que la estratpegia de solciitar calificar la atención prestada al momento de dar resupuesta al caso, funciona. </t>
  </si>
  <si>
    <t xml:space="preserve">Durante el último periodo de la vigencia (diciembre) se logró alcanzó un avance del 99.68% en el Plan Estratégico de Tecnologías de la Información, realizando seguimiento mensual a las actividades del PETI, asi como seguimiento semanal en reuniones esrtratégicas de la OTI, donde se ve el avance y alertas de cada una de las acciones planteadas. </t>
  </si>
  <si>
    <t>El alcance de ejecución es la verificación de cada unos de los 14 dominios de la norma (100% de ejecución) versus la documentación de los manuales, politicas e instructivos, con el objeto de ajustar o crear los documentos necesarios que complementen los lineamientos actuales, ra zón por la cual luego de la revisión de los dominios se creo la versión inicial mas detallada de algunos de los dominios los cuales fueron: 5 - Políticas Generales.docx, 6 - Organización de Seguridad de la Información, 7 - Gestion de Activos, 8 - Seguridad del Recurso Humano, 9 - Seguridad Fisica y del Entorno, 10 - Gestion de Operaciones y Comunicaciones, 11 - Control de Acceso, 12 - Adquisición Desarrollo y Mantenimiento los demás dominios no requieren ajustes particulares, sin embargo para la siguiente vigencia se tiene contemplado reevaluar la documentación para dar cumplimiento total a los dominios aplicables a tres procesos misionales de la entidad y de este modo ir cerrando brechas entre los dominios y la aplicabilidad de los mismos en cada uno de los procesos.</t>
  </si>
  <si>
    <t>Durante el último periodo de la vigencia (diciembre) se logró el cumplimiento del indicador, con un promedio de los componentes del 100% entre los Planes de seguridad y privacidad de la información, Tratamiento de Riesgos de Seguridad de la Información y Transformación Digital, cumpliendo todas las actividades propuestas</t>
  </si>
  <si>
    <t>Durante el último trimestre de la vigencia 2022, se finalizó la identificación de los riesgos de seguridad para los activos de información previamente identificados, bajo las sguientes características:&lt;/p&gt;&lt;ul&gt;	&lt;li&gt;Adversario/Entorno: La entidad caracteriza los riesgos ciberneticos e identifica los supuestos&lt;/li&gt;	&lt;li&gt;Objetivo: Se establece las motivacioness del adversario&lt;/li&gt;	&lt;li&gt;Capacidades: Identifica el nivel de daño que pueda causar&lt;/li&gt;	&lt;li&gt;Impacto: Analiza las afectaciones claves que pueda ocasionar&lt;/li&gt;	&lt;li&gt;Aprendizaje: revela puntos ciegos en el modelo de seguridad informática&lt;/li&gt;&lt;/ul&gt;&lt;p&gt;El indicador cumplió con la meta planteada para la vigencia</t>
  </si>
  <si>
    <t>Proyectos licenciados con seguimiento realizado</t>
  </si>
  <si>
    <t>A corte 31 de diciembre, se evaluaron 2965 licencias de 2996 proyectadas, alcanzando la meta propuesta para la vigencia</t>
  </si>
  <si>
    <t xml:space="preserve"> A corte 31 diciembre se evaluaron 150  planes de compensación revisados por el grupo de compensación e inversión de la SSLA sobre 150 planes presentados por los Titulares de los Instrumentos de Manejo y Control Ambiental&lt;/p&gt;</t>
  </si>
  <si>
    <t>Con corte a 31 de diciembre del 2022 La Subdirección de Seguimiento de Licencias Ambientales emitió 1.377 Actos Administrativos de 1.443 proyectos actiivos objeto de seguimiento&lt;/p&gt;</t>
  </si>
  <si>
    <t>Al cierre del año 2022 se registra un índice de Sostenibilidad Financiera de 1,26 de acuerdo al cálculo realizado entre la OAP y la SAF en el cual se tienen en cuenta los recursos recaudados, recursos comprometidos y excedentes programados.</t>
  </si>
  <si>
    <t>Se reporta el avance de la gestión realizada en la vigencia 2022, respecto del proceso técnico económico de la Sostenibilidad Financiera de la Entidad, obteniendo resultados y herramientas optimas para la toma de decisiones que permitan realizar alertas tempranas para evitar desbalances financieros y económicos al interior de la entidad.</t>
  </si>
  <si>
    <t>Octubre
•    Se llevó a cabo la mesa de relacionamiento con la Oficina de Tecnologías de la Información
•    Se llevó a cabo la cuarta sesión de la sensibilización causas, responsabilidades e implicaciones de los conflictos de intereses a la Subdirección de Seguimiento de Licencias Ambientales.
•    Se realizaron las grabaciones del tercer video de responsabilidad disciplinaria.
•    Con apoyo de comunicaciones se realizó divulgación relacionada con la línea de ética en Facebook y Twitter los días 19 y 28 de octubre.
Noviembre
•    Se llevó a cabo la mesa de relacionamiento con la Oficina de Control Interno.
•    Se llevó a cabo la mesa de relacionamiento con la Oficina de Asesora de Planeación.
•    Se realizó charla sobre anticorrupción a consultoras ambientales.
•    Se publicó el tercer video de responsabilidad disciplinaria relacionada con la solicitud de información a las dependencias.
•    Con apoyo de comunicaciones se realizó divulgación relacionada con la línea de ética en Facebook y en Twitter los días 2, 10, 17, 18 y 23 de noviembre.
Diciembre
•    Se llevó a cabo la mesa de relacionamiento con la Dirección General.
•    Se elaboró el reporte de tratamiento de las quejas o denuncias allegadas por la línea de ética.
•    Con apoyo de comunicaciones se realizó divulgación relacionada con la línea de ética en Facebook y en Twitter los días 2, 7, 13, 19, 20, 22 y 26 de diciembre.
Con el cumplimiento de las actividades anteriormente mencionadas se cuenta con un avance del 100% de lo programado en el plan de acción.
Se relacionan las evidencias en el siguiente link https://anla-my.sharepoint.com/:f:/g/personal/nbarreto_anla_gov_co/EhYGcNgr1adLutaMoTaNwekBB3Gw2BBytwLYIYW2JSyg6A?e=TR9c97</t>
  </si>
  <si>
    <t>Entre el 01 de enero y el 31 de diciembre de 2022  se presentaron 18 recursos de reposición contra sanción, de los cuales se ha dado respuesta a 9 con un promedio de 139 días de respuesta. Siendo el mas alto 284 días y el menor 25 días.
Entan pendientes de resolver 9 recursos de reposición, todos se encuentran dentro de los términos establecidos de acuerdo a la meta 2022 (atender en máximo 332 días).
E1_Recursos de Reposición CS_2022</t>
  </si>
  <si>
    <t>En la Política de Prevención del Daño Antijurídico,  en el periodo del 01 de enero al 31 de diciembre 2022 estaban programadas 7 actividades que se cumplieron de acuerdo a lo planeado, así:
E1. SANCIONATORIOS
E2. SESLASIPTA (MESA DE TRABAJO)
E3. SESLASIPTA (REVISIONINSTRUMENTO)
E4. PARTICIPACIONCIUDADANA
E5. IMPLEMENTACION EIS
E6. SELA CAPACITACIONFUNCIONES
E7. SAF CONTRATOREALIDAD</t>
  </si>
  <si>
    <t>Semáforo avance diciembre</t>
  </si>
  <si>
    <t>Para el último trimestre del año se cuenta con un avance del 98,43% para este indicador,  lo cual lo ubica en rango de desempeño alto y supera la meta establecida para la vigencia (97%). Se resalta el cumplimiento al 100% del plan de trabajo del equipo de Plan de Acción institucional y la disminución de modificaciones en comparación con el trimestre anterior. Adicionalmente, el cumplimiento del PAI de la entidad se ubicó en desempeño alto con un avance del 97,</t>
  </si>
  <si>
    <t>A la fecha se adelantaron 116 7 proyectos en seguimiento con aplicación de la metodología del Indice de Desempeño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</si>
</sst>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0_-;\-&quot;$&quot;* #,##0_-;_-&quot;$&quot;* &quot;-&quot;_-;_-@_-"/>
    <numFmt numFmtId="166" formatCode="0.0%"/>
    <numFmt numFmtId="167" formatCode="0.000%"/>
    <numFmt numFmtId="168"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9"/>
      <name val="Calibri"/>
      <family val="2"/>
      <scheme val="minor"/>
    </font>
    <font>
      <sz val="10"/>
      <color theme="1"/>
      <name val="Calibri"/>
      <family val="2"/>
      <scheme val="minor"/>
    </font>
    <font>
      <sz val="10"/>
      <name val="Calibri"/>
      <family val="2"/>
      <scheme val="minor"/>
    </font>
    <font>
      <b/>
      <sz val="16"/>
      <color theme="1"/>
      <name val="Calibri"/>
      <family val="2"/>
      <scheme val="minor"/>
    </font>
    <font>
      <b/>
      <sz val="14"/>
      <color theme="1"/>
      <name val="Calibri"/>
      <family val="2"/>
      <scheme val="minor"/>
    </font>
    <font>
      <sz val="9"/>
      <color rgb="FF00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10"/>
      <color rgb="FFFF0000"/>
      <name val="Calibri"/>
      <family val="2"/>
      <scheme val="minor"/>
    </font>
    <font>
      <sz val="11"/>
      <color rgb="FFFF0000"/>
      <name val="Calibri"/>
      <family val="2"/>
      <scheme val="minor"/>
    </font>
    <font>
      <sz val="10"/>
      <name val="Arial"/>
      <family val="2"/>
    </font>
    <font>
      <b/>
      <sz val="9"/>
      <name val="Arial"/>
      <family val="2"/>
    </font>
    <font>
      <b/>
      <sz val="11"/>
      <name val="Calibri"/>
      <family val="2"/>
      <scheme val="minor"/>
    </font>
    <font>
      <b/>
      <sz val="10"/>
      <color theme="0"/>
      <name val="Calibri"/>
      <family val="2"/>
      <scheme val="minor"/>
    </font>
    <font>
      <b/>
      <sz val="9"/>
      <color theme="0"/>
      <name val="Calibri"/>
      <family val="2"/>
      <scheme val="minor"/>
    </font>
    <font>
      <b/>
      <sz val="9"/>
      <color rgb="FF000000"/>
      <name val="Calibri"/>
      <family val="2"/>
      <scheme val="minor"/>
    </font>
    <font>
      <sz val="11"/>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375623"/>
        <bgColor rgb="FF000000"/>
      </patternFill>
    </fill>
    <fill>
      <patternFill patternType="solid">
        <fgColor rgb="FFFFFFFF"/>
        <bgColor rgb="FF000000"/>
      </patternFill>
    </fill>
    <fill>
      <patternFill patternType="solid">
        <fgColor theme="0"/>
        <bgColor rgb="FF000000"/>
      </patternFill>
    </fill>
    <fill>
      <patternFill patternType="solid">
        <fgColor rgb="FFFFC000"/>
        <bgColor indexed="64"/>
      </patternFill>
    </fill>
    <fill>
      <patternFill patternType="solid">
        <fgColor theme="6" tint="-0.249977111117893"/>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style="thin">
        <color auto="1"/>
      </right>
      <top style="thin">
        <color auto="1"/>
      </top>
      <bottom style="thin">
        <color auto="1"/>
      </bottom>
      <diagonal/>
    </border>
    <border>
      <left style="thin">
        <color theme="9"/>
      </left>
      <right/>
      <top style="thin">
        <color theme="9"/>
      </top>
      <bottom/>
      <diagonal/>
    </border>
    <border>
      <left style="thin">
        <color theme="9"/>
      </left>
      <right style="thin">
        <color theme="9"/>
      </right>
      <top style="thin">
        <color theme="2"/>
      </top>
      <bottom/>
      <diagonal/>
    </border>
    <border>
      <left/>
      <right style="thin">
        <color theme="9"/>
      </right>
      <top/>
      <bottom/>
      <diagonal/>
    </border>
    <border>
      <left/>
      <right/>
      <top style="thin">
        <color theme="9"/>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theme="9"/>
      </right>
      <top style="thin">
        <color theme="9"/>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39994506668294322"/>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theme="9" tint="-0.24994659260841701"/>
      </left>
      <right style="thin">
        <color theme="9"/>
      </right>
      <top style="thin">
        <color theme="9" tint="-0.24994659260841701"/>
      </top>
      <bottom style="thin">
        <color theme="9" tint="-0.24994659260841701"/>
      </bottom>
      <diagonal/>
    </border>
    <border>
      <left style="thin">
        <color rgb="FF92D050"/>
      </left>
      <right style="thin">
        <color rgb="FF92D050"/>
      </right>
      <top style="thin">
        <color rgb="FF92D050"/>
      </top>
      <bottom style="thin">
        <color rgb="FF92D050"/>
      </bottom>
      <diagonal/>
    </border>
    <border>
      <left style="thin">
        <color theme="9" tint="0.39994506668294322"/>
      </left>
      <right style="thin">
        <color theme="9" tint="0.39997558519241921"/>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right style="thin">
        <color theme="9" tint="0.39994506668294322"/>
      </right>
      <top style="thin">
        <color theme="9" tint="0.39994506668294322"/>
      </top>
      <bottom/>
      <diagonal/>
    </border>
    <border>
      <left style="thin">
        <color theme="9" tint="-0.24994659260841701"/>
      </left>
      <right style="thin">
        <color theme="9" tint="-0.24994659260841701"/>
      </right>
      <top style="thin">
        <color theme="9" tint="-0.24994659260841701"/>
      </top>
      <bottom style="thin">
        <color theme="9" tint="0.39994506668294322"/>
      </bottom>
      <diagonal/>
    </border>
    <border>
      <left style="thin">
        <color theme="9" tint="-0.24994659260841701"/>
      </left>
      <right style="thin">
        <color theme="9" tint="-0.24994659260841701"/>
      </right>
      <top style="thin">
        <color theme="9" tint="0.39994506668294322"/>
      </top>
      <bottom style="thin">
        <color theme="9" tint="-0.24994659260841701"/>
      </bottom>
      <diagonal/>
    </border>
    <border>
      <left style="thin">
        <color auto="1"/>
      </left>
      <right style="dotted">
        <color auto="1"/>
      </right>
      <top/>
      <bottom/>
      <diagonal/>
    </border>
  </borders>
  <cellStyleXfs count="15">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0" fontId="19" fillId="0" borderId="0"/>
    <xf numFmtId="41"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308">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6" borderId="19"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6" fontId="0" fillId="0" borderId="0" xfId="0" applyNumberFormat="1"/>
    <xf numFmtId="167"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5" fontId="0" fillId="0" borderId="0" xfId="5" applyFont="1" applyAlignment="1">
      <alignment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wrapText="1"/>
    </xf>
    <xf numFmtId="165"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1" fontId="4" fillId="6" borderId="19" xfId="3" applyNumberFormat="1" applyFont="1" applyFill="1" applyBorder="1" applyAlignment="1">
      <alignment horizontal="center" vertical="center" wrapText="1"/>
    </xf>
    <xf numFmtId="0" fontId="0" fillId="0" borderId="23" xfId="0" applyBorder="1"/>
    <xf numFmtId="0" fontId="4" fillId="7" borderId="7"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3" fillId="11" borderId="32" xfId="0" applyFont="1" applyFill="1" applyBorder="1" applyAlignment="1">
      <alignment horizontal="center" vertical="center"/>
    </xf>
    <xf numFmtId="0" fontId="13" fillId="11" borderId="33" xfId="0" applyFont="1" applyFill="1" applyBorder="1" applyAlignment="1">
      <alignment horizontal="center" vertical="center"/>
    </xf>
    <xf numFmtId="0" fontId="15" fillId="12" borderId="30" xfId="0" applyFont="1" applyFill="1" applyBorder="1"/>
    <xf numFmtId="0" fontId="12" fillId="12" borderId="1" xfId="0" applyFont="1" applyFill="1" applyBorder="1" applyAlignment="1">
      <alignment horizontal="center" vertical="center" wrapText="1"/>
    </xf>
    <xf numFmtId="0" fontId="13" fillId="11" borderId="35" xfId="0" applyFont="1" applyFill="1" applyBorder="1" applyAlignment="1">
      <alignment horizontal="center" vertical="center"/>
    </xf>
    <xf numFmtId="0" fontId="13" fillId="11" borderId="36" xfId="0" applyFont="1" applyFill="1" applyBorder="1" applyAlignment="1">
      <alignment horizontal="center" vertical="center"/>
    </xf>
    <xf numFmtId="10" fontId="15" fillId="12" borderId="31" xfId="0" applyNumberFormat="1"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11" borderId="32"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14" fillId="11" borderId="37" xfId="0" applyFont="1" applyFill="1" applyBorder="1" applyAlignment="1">
      <alignment horizontal="left" vertical="center" wrapText="1"/>
    </xf>
    <xf numFmtId="0" fontId="3" fillId="2" borderId="1" xfId="0" applyFont="1" applyFill="1" applyBorder="1" applyAlignment="1">
      <alignment horizontal="center"/>
    </xf>
    <xf numFmtId="166" fontId="3" fillId="2" borderId="1" xfId="0" applyNumberFormat="1" applyFont="1" applyFill="1" applyBorder="1" applyAlignment="1">
      <alignment horizontal="center"/>
    </xf>
    <xf numFmtId="0" fontId="3" fillId="7" borderId="1" xfId="0" applyFont="1" applyFill="1" applyBorder="1" applyAlignment="1">
      <alignment horizontal="center"/>
    </xf>
    <xf numFmtId="0" fontId="16" fillId="10" borderId="28" xfId="0" applyFont="1" applyFill="1" applyBorder="1" applyAlignment="1">
      <alignment horizontal="center" vertical="center" wrapText="1"/>
    </xf>
    <xf numFmtId="0" fontId="3" fillId="10" borderId="28" xfId="0" applyFont="1" applyFill="1" applyBorder="1" applyAlignment="1">
      <alignment horizontal="center" vertical="center" wrapText="1"/>
    </xf>
    <xf numFmtId="1" fontId="4" fillId="8" borderId="19" xfId="3" applyNumberFormat="1" applyFont="1" applyFill="1" applyBorder="1" applyAlignment="1">
      <alignment horizontal="center" vertical="center" wrapText="1"/>
    </xf>
    <xf numFmtId="9" fontId="4" fillId="8" borderId="19" xfId="3" applyFont="1" applyFill="1" applyBorder="1" applyAlignment="1">
      <alignment horizontal="center" vertical="center"/>
    </xf>
    <xf numFmtId="0" fontId="8" fillId="7" borderId="19" xfId="0" applyFont="1" applyFill="1" applyBorder="1" applyAlignment="1">
      <alignment horizontal="center" vertical="center" wrapText="1"/>
    </xf>
    <xf numFmtId="0" fontId="8" fillId="6" borderId="19" xfId="0" applyFont="1" applyFill="1" applyBorder="1" applyAlignment="1">
      <alignment horizontal="center" vertical="center" wrapText="1"/>
    </xf>
    <xf numFmtId="9" fontId="4" fillId="7" borderId="19" xfId="3"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4" fillId="7" borderId="41" xfId="0" applyFont="1" applyFill="1" applyBorder="1" applyAlignment="1">
      <alignment vertical="center" wrapText="1"/>
    </xf>
    <xf numFmtId="0" fontId="4" fillId="7" borderId="42" xfId="0" applyFont="1" applyFill="1" applyBorder="1" applyAlignment="1">
      <alignment vertical="center" wrapText="1"/>
    </xf>
    <xf numFmtId="0" fontId="4" fillId="8" borderId="19" xfId="0" applyFont="1" applyFill="1" applyBorder="1" applyAlignment="1">
      <alignment vertical="center" wrapText="1"/>
    </xf>
    <xf numFmtId="0" fontId="16" fillId="10" borderId="47" xfId="0" applyFont="1" applyFill="1" applyBorder="1" applyAlignment="1">
      <alignment horizontal="center" vertical="center" wrapText="1"/>
    </xf>
    <xf numFmtId="0" fontId="4" fillId="6" borderId="41" xfId="0" applyFont="1" applyFill="1" applyBorder="1" applyAlignment="1">
      <alignment vertical="center" wrapText="1"/>
    </xf>
    <xf numFmtId="41" fontId="4" fillId="7" borderId="41" xfId="1" applyFont="1" applyFill="1" applyBorder="1" applyAlignment="1">
      <alignment horizontal="center" vertical="center" wrapText="1"/>
    </xf>
    <xf numFmtId="41" fontId="4" fillId="7" borderId="41" xfId="1" applyFont="1" applyFill="1" applyBorder="1" applyAlignment="1">
      <alignment vertical="center" wrapText="1"/>
    </xf>
    <xf numFmtId="0" fontId="8" fillId="6" borderId="41" xfId="0" applyFont="1" applyFill="1" applyBorder="1" applyAlignment="1">
      <alignment vertical="center" wrapText="1"/>
    </xf>
    <xf numFmtId="9" fontId="8" fillId="6" borderId="41" xfId="0" applyNumberFormat="1" applyFont="1" applyFill="1" applyBorder="1" applyAlignment="1">
      <alignment horizontal="center" vertical="center" wrapText="1"/>
    </xf>
    <xf numFmtId="9" fontId="4" fillId="8" borderId="19" xfId="3" applyFont="1" applyFill="1" applyBorder="1" applyAlignment="1">
      <alignment horizontal="center" vertical="center" wrapText="1"/>
    </xf>
    <xf numFmtId="9" fontId="6" fillId="6" borderId="19" xfId="0" applyNumberFormat="1" applyFont="1" applyFill="1" applyBorder="1" applyAlignment="1">
      <alignment horizontal="center" vertical="center" wrapText="1"/>
    </xf>
    <xf numFmtId="9" fontId="4" fillId="6" borderId="19" xfId="3" applyFont="1" applyFill="1" applyBorder="1" applyAlignment="1">
      <alignment horizontal="center" vertical="center" wrapText="1"/>
    </xf>
    <xf numFmtId="9" fontId="4" fillId="6" borderId="19" xfId="3" applyFont="1" applyFill="1" applyBorder="1" applyAlignment="1">
      <alignment horizontal="left" vertical="center" wrapText="1"/>
    </xf>
    <xf numFmtId="0" fontId="4" fillId="8" borderId="19" xfId="0" applyFont="1" applyFill="1" applyBorder="1" applyAlignment="1">
      <alignment horizontal="center" vertical="center" wrapText="1"/>
    </xf>
    <xf numFmtId="9" fontId="9" fillId="2" borderId="48" xfId="0" applyNumberFormat="1" applyFont="1" applyFill="1" applyBorder="1" applyAlignment="1">
      <alignment horizontal="center" vertical="center"/>
    </xf>
    <xf numFmtId="0" fontId="6" fillId="7" borderId="19" xfId="0" applyFont="1" applyFill="1" applyBorder="1" applyAlignment="1">
      <alignment horizontal="left" vertical="center" wrapText="1"/>
    </xf>
    <xf numFmtId="166" fontId="4" fillId="6" borderId="19" xfId="3" applyNumberFormat="1" applyFont="1" applyFill="1" applyBorder="1" applyAlignment="1">
      <alignment horizontal="center" vertical="center" wrapText="1"/>
    </xf>
    <xf numFmtId="9" fontId="8" fillId="6" borderId="41" xfId="3" applyFont="1" applyFill="1" applyBorder="1" applyAlignment="1">
      <alignment horizontal="center" vertical="center" wrapText="1"/>
    </xf>
    <xf numFmtId="9" fontId="7" fillId="6" borderId="41" xfId="0" applyNumberFormat="1" applyFont="1" applyFill="1" applyBorder="1" applyAlignment="1">
      <alignment horizontal="center" vertical="center" wrapText="1"/>
    </xf>
    <xf numFmtId="9" fontId="7" fillId="7" borderId="41" xfId="3" applyFont="1" applyFill="1" applyBorder="1" applyAlignment="1">
      <alignment horizontal="center" vertical="center" wrapText="1"/>
    </xf>
    <xf numFmtId="2" fontId="4" fillId="7" borderId="19" xfId="3" applyNumberFormat="1" applyFont="1" applyFill="1" applyBorder="1" applyAlignment="1">
      <alignment horizontal="center" vertical="center" wrapText="1"/>
    </xf>
    <xf numFmtId="166" fontId="4" fillId="7" borderId="19" xfId="3" applyNumberFormat="1" applyFont="1" applyFill="1" applyBorder="1" applyAlignment="1">
      <alignment horizontal="center" vertical="center" wrapText="1"/>
    </xf>
    <xf numFmtId="1" fontId="4" fillId="7" borderId="19" xfId="3" applyNumberFormat="1" applyFont="1" applyFill="1" applyBorder="1" applyAlignment="1">
      <alignment horizontal="center" vertical="center" wrapText="1"/>
    </xf>
    <xf numFmtId="166" fontId="4" fillId="7" borderId="19" xfId="0" applyNumberFormat="1" applyFont="1" applyFill="1" applyBorder="1" applyAlignment="1">
      <alignment horizontal="center" vertical="center" wrapText="1"/>
    </xf>
    <xf numFmtId="9" fontId="4" fillId="7" borderId="41" xfId="0" applyNumberFormat="1" applyFont="1" applyFill="1" applyBorder="1" applyAlignment="1">
      <alignment horizontal="center" vertical="center" wrapText="1"/>
    </xf>
    <xf numFmtId="9" fontId="4" fillId="7" borderId="41" xfId="0" applyNumberFormat="1" applyFont="1" applyFill="1" applyBorder="1" applyAlignment="1">
      <alignment horizontal="justify" vertical="center" wrapText="1"/>
    </xf>
    <xf numFmtId="10" fontId="14" fillId="14" borderId="38" xfId="0" applyNumberFormat="1" applyFont="1" applyFill="1" applyBorder="1" applyAlignment="1">
      <alignment horizontal="center" vertical="center"/>
    </xf>
    <xf numFmtId="10" fontId="14" fillId="13" borderId="38" xfId="0" applyNumberFormat="1" applyFont="1" applyFill="1" applyBorder="1" applyAlignment="1">
      <alignment horizontal="center" vertical="center"/>
    </xf>
    <xf numFmtId="1" fontId="4" fillId="7" borderId="19" xfId="0" applyNumberFormat="1" applyFont="1" applyFill="1" applyBorder="1" applyAlignment="1">
      <alignment horizontal="center" vertical="center" wrapText="1"/>
    </xf>
    <xf numFmtId="1" fontId="4" fillId="6" borderId="19" xfId="0" applyNumberFormat="1" applyFont="1" applyFill="1" applyBorder="1" applyAlignment="1">
      <alignment horizontal="center" vertical="center" wrapText="1"/>
    </xf>
    <xf numFmtId="0" fontId="0" fillId="2" borderId="1" xfId="0" applyFill="1" applyBorder="1"/>
    <xf numFmtId="10" fontId="14" fillId="13" borderId="39" xfId="0" applyNumberFormat="1" applyFont="1" applyFill="1" applyBorder="1" applyAlignment="1">
      <alignment horizontal="center" vertical="center"/>
    </xf>
    <xf numFmtId="10" fontId="4" fillId="7" borderId="19" xfId="0" applyNumberFormat="1"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0" fontId="17" fillId="0" borderId="0" xfId="0" applyFont="1" applyAlignment="1">
      <alignment vertical="center" wrapText="1"/>
    </xf>
    <xf numFmtId="0" fontId="2" fillId="4" borderId="9"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0" fillId="0" borderId="0" xfId="0" applyAlignment="1">
      <alignment horizontal="left" vertical="center" indent="1"/>
    </xf>
    <xf numFmtId="0" fontId="4" fillId="7" borderId="19" xfId="0" applyFont="1" applyFill="1" applyBorder="1" applyAlignment="1">
      <alignment vertical="center" wrapText="1"/>
    </xf>
    <xf numFmtId="0" fontId="4" fillId="6" borderId="19" xfId="0" applyFont="1" applyFill="1" applyBorder="1" applyAlignment="1">
      <alignment horizontal="left" vertical="center" wrapText="1"/>
    </xf>
    <xf numFmtId="0" fontId="20" fillId="0" borderId="1" xfId="0" applyFont="1" applyBorder="1" applyAlignment="1">
      <alignment vertical="center"/>
    </xf>
    <xf numFmtId="0" fontId="20" fillId="0" borderId="49" xfId="0" applyFont="1" applyBorder="1" applyAlignment="1">
      <alignment vertical="center"/>
    </xf>
    <xf numFmtId="0" fontId="20" fillId="0" borderId="50" xfId="0" applyFont="1" applyBorder="1" applyAlignment="1">
      <alignment horizontal="center" vertical="center"/>
    </xf>
    <xf numFmtId="14" fontId="20" fillId="0" borderId="23" xfId="0" applyNumberFormat="1" applyFont="1" applyBorder="1" applyAlignment="1">
      <alignment horizontal="center" vertical="center"/>
    </xf>
    <xf numFmtId="0" fontId="22"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9" fontId="4" fillId="7" borderId="19" xfId="3" applyFont="1" applyFill="1" applyBorder="1" applyAlignment="1">
      <alignment vertical="center" wrapText="1"/>
    </xf>
    <xf numFmtId="0" fontId="4" fillId="8" borderId="19" xfId="0" applyFont="1" applyFill="1" applyBorder="1" applyAlignment="1">
      <alignment horizontal="left" vertical="center" wrapText="1"/>
    </xf>
    <xf numFmtId="0" fontId="10" fillId="10" borderId="47" xfId="0" applyFont="1" applyFill="1" applyBorder="1" applyAlignment="1">
      <alignment horizontal="center" vertical="center" wrapText="1"/>
    </xf>
    <xf numFmtId="0" fontId="4" fillId="7" borderId="19" xfId="0" applyFont="1" applyFill="1" applyBorder="1" applyAlignment="1">
      <alignment horizontal="left" vertical="center" wrapText="1"/>
    </xf>
    <xf numFmtId="0" fontId="3" fillId="10" borderId="47" xfId="0" applyFont="1" applyFill="1" applyBorder="1" applyAlignment="1">
      <alignment horizontal="center" vertical="center" wrapText="1"/>
    </xf>
    <xf numFmtId="0" fontId="7" fillId="8" borderId="19" xfId="0" applyFont="1" applyFill="1" applyBorder="1" applyAlignment="1">
      <alignment vertical="center" wrapText="1"/>
    </xf>
    <xf numFmtId="0" fontId="7" fillId="8" borderId="19" xfId="0" applyFont="1" applyFill="1" applyBorder="1" applyAlignment="1">
      <alignment horizontal="center" vertical="center" wrapText="1"/>
    </xf>
    <xf numFmtId="0" fontId="8" fillId="8" borderId="19" xfId="0" applyFont="1" applyFill="1" applyBorder="1" applyAlignment="1">
      <alignment horizontal="center" vertical="center" wrapText="1"/>
    </xf>
    <xf numFmtId="9" fontId="8" fillId="7" borderId="19" xfId="0" applyNumberFormat="1" applyFont="1" applyFill="1" applyBorder="1" applyAlignment="1">
      <alignment horizontal="center" vertical="center" wrapText="1"/>
    </xf>
    <xf numFmtId="9" fontId="8" fillId="6" borderId="19" xfId="0" applyNumberFormat="1" applyFont="1" applyFill="1" applyBorder="1" applyAlignment="1">
      <alignment horizontal="center" vertical="center" wrapText="1"/>
    </xf>
    <xf numFmtId="9" fontId="8" fillId="8" borderId="19" xfId="0" applyNumberFormat="1" applyFont="1" applyFill="1" applyBorder="1" applyAlignment="1">
      <alignment horizontal="center" vertical="center" wrapText="1"/>
    </xf>
    <xf numFmtId="0" fontId="18" fillId="0" borderId="0" xfId="0" applyFont="1" applyAlignment="1">
      <alignment vertical="center" wrapText="1"/>
    </xf>
    <xf numFmtId="9" fontId="3" fillId="2" borderId="29" xfId="0" applyNumberFormat="1" applyFont="1" applyFill="1" applyBorder="1" applyAlignment="1">
      <alignment horizontal="center" vertical="center"/>
    </xf>
    <xf numFmtId="0" fontId="7" fillId="7" borderId="19" xfId="0" applyFont="1" applyFill="1" applyBorder="1" applyAlignment="1">
      <alignment horizontal="center" vertical="center" wrapText="1"/>
    </xf>
    <xf numFmtId="0" fontId="9" fillId="10" borderId="47" xfId="0" applyFont="1" applyFill="1" applyBorder="1" applyAlignment="1">
      <alignment horizontal="center" vertical="center" wrapText="1"/>
    </xf>
    <xf numFmtId="9" fontId="4" fillId="9" borderId="41" xfId="3" applyFont="1" applyFill="1" applyBorder="1" applyAlignment="1">
      <alignment horizontal="center" vertical="center" wrapText="1"/>
    </xf>
    <xf numFmtId="0" fontId="4" fillId="9" borderId="41" xfId="0" applyFont="1" applyFill="1" applyBorder="1" applyAlignment="1">
      <alignment horizontal="center" vertical="center" wrapText="1"/>
    </xf>
    <xf numFmtId="9" fontId="4" fillId="9" borderId="52" xfId="3" applyFont="1" applyFill="1" applyBorder="1" applyAlignment="1">
      <alignment horizontal="center" vertical="center" wrapText="1"/>
    </xf>
    <xf numFmtId="9" fontId="4" fillId="6" borderId="41" xfId="0" applyNumberFormat="1" applyFont="1" applyFill="1" applyBorder="1" applyAlignment="1">
      <alignment horizontal="center" vertical="center" wrapText="1"/>
    </xf>
    <xf numFmtId="9" fontId="4" fillId="6" borderId="41" xfId="3" applyFont="1" applyFill="1" applyBorder="1" applyAlignment="1">
      <alignment horizontal="center" vertical="center" wrapText="1"/>
    </xf>
    <xf numFmtId="0" fontId="4" fillId="6" borderId="41" xfId="0" applyFont="1" applyFill="1" applyBorder="1" applyAlignment="1">
      <alignment horizontal="justify" vertical="center" wrapText="1"/>
    </xf>
    <xf numFmtId="0" fontId="4" fillId="7" borderId="53"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7" fillId="0" borderId="0" xfId="0" applyFont="1"/>
    <xf numFmtId="0" fontId="22" fillId="0" borderId="0" xfId="0" applyFont="1" applyAlignment="1">
      <alignment horizontal="center" vertical="center" wrapText="1"/>
    </xf>
    <xf numFmtId="0" fontId="4" fillId="7" borderId="53" xfId="0" applyFont="1" applyFill="1" applyBorder="1" applyAlignment="1">
      <alignment vertical="center" wrapText="1"/>
    </xf>
    <xf numFmtId="10" fontId="4" fillId="6" borderId="53" xfId="0" applyNumberFormat="1" applyFont="1" applyFill="1" applyBorder="1" applyAlignment="1">
      <alignment horizontal="center" vertical="center" wrapText="1"/>
    </xf>
    <xf numFmtId="10" fontId="11" fillId="11" borderId="53" xfId="0" applyNumberFormat="1" applyFont="1" applyFill="1" applyBorder="1" applyAlignment="1">
      <alignment horizontal="center" vertical="center" wrapText="1"/>
    </xf>
    <xf numFmtId="9" fontId="11" fillId="11" borderId="53" xfId="0" applyNumberFormat="1" applyFont="1" applyFill="1" applyBorder="1" applyAlignment="1">
      <alignment horizontal="center" vertical="center" wrapText="1"/>
    </xf>
    <xf numFmtId="0" fontId="11" fillId="11" borderId="53" xfId="0" applyFont="1" applyFill="1" applyBorder="1" applyAlignment="1">
      <alignment horizontal="center" vertical="center" wrapText="1"/>
    </xf>
    <xf numFmtId="1" fontId="4" fillId="7" borderId="53" xfId="3" applyNumberFormat="1" applyFont="1" applyFill="1" applyBorder="1" applyAlignment="1">
      <alignment horizontal="center" vertical="center" wrapText="1"/>
    </xf>
    <xf numFmtId="9" fontId="4" fillId="6" borderId="53" xfId="3" applyFont="1" applyFill="1" applyBorder="1" applyAlignment="1">
      <alignment horizontal="center" vertical="center" wrapText="1"/>
    </xf>
    <xf numFmtId="0" fontId="6" fillId="6" borderId="53" xfId="0" applyFont="1" applyFill="1" applyBorder="1" applyAlignment="1">
      <alignment horizontal="center" vertical="center" wrapText="1"/>
    </xf>
    <xf numFmtId="0" fontId="4" fillId="9" borderId="53" xfId="0" applyFont="1" applyFill="1" applyBorder="1" applyAlignment="1">
      <alignment horizontal="left" vertical="center"/>
    </xf>
    <xf numFmtId="1" fontId="11" fillId="11" borderId="53" xfId="0" applyNumberFormat="1" applyFont="1" applyFill="1" applyBorder="1" applyAlignment="1">
      <alignment horizontal="center" vertical="center" wrapText="1"/>
    </xf>
    <xf numFmtId="0" fontId="4" fillId="9" borderId="55" xfId="0" applyFont="1" applyFill="1" applyBorder="1" applyAlignment="1">
      <alignment vertical="center" wrapText="1"/>
    </xf>
    <xf numFmtId="0" fontId="4" fillId="9" borderId="54" xfId="0" applyFont="1" applyFill="1" applyBorder="1" applyAlignment="1">
      <alignment vertical="center" wrapText="1"/>
    </xf>
    <xf numFmtId="9" fontId="4" fillId="6" borderId="57" xfId="0" applyNumberFormat="1" applyFont="1" applyFill="1" applyBorder="1" applyAlignment="1">
      <alignment horizontal="center" vertical="center" wrapText="1"/>
    </xf>
    <xf numFmtId="9" fontId="4" fillId="7" borderId="41" xfId="3" applyFont="1" applyFill="1" applyBorder="1" applyAlignment="1">
      <alignment horizontal="center" vertical="center" wrapText="1"/>
    </xf>
    <xf numFmtId="168" fontId="4" fillId="7" borderId="41" xfId="3" applyNumberFormat="1" applyFont="1" applyFill="1" applyBorder="1" applyAlignment="1">
      <alignment vertical="center" wrapText="1"/>
    </xf>
    <xf numFmtId="0" fontId="4" fillId="6" borderId="59" xfId="0" applyFont="1" applyFill="1" applyBorder="1" applyAlignment="1">
      <alignment horizontal="center" vertical="center" wrapText="1"/>
    </xf>
    <xf numFmtId="9" fontId="4" fillId="6" borderId="59" xfId="0" applyNumberFormat="1" applyFont="1" applyFill="1" applyBorder="1" applyAlignment="1">
      <alignment horizontal="center" vertical="center" wrapText="1"/>
    </xf>
    <xf numFmtId="0" fontId="4" fillId="9" borderId="57" xfId="0" applyFont="1" applyFill="1" applyBorder="1" applyAlignment="1">
      <alignment vertical="center" wrapText="1"/>
    </xf>
    <xf numFmtId="0" fontId="4" fillId="6" borderId="60"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57" xfId="0" applyFont="1" applyFill="1" applyBorder="1" applyAlignment="1">
      <alignment horizontal="center" vertical="center" wrapText="1"/>
    </xf>
    <xf numFmtId="0" fontId="4" fillId="16" borderId="19" xfId="0" applyFont="1" applyFill="1" applyBorder="1" applyAlignment="1">
      <alignment horizontal="center" vertical="center" wrapText="1"/>
    </xf>
    <xf numFmtId="10" fontId="4" fillId="7" borderId="19" xfId="3" applyNumberFormat="1" applyFont="1" applyFill="1" applyBorder="1" applyAlignment="1">
      <alignment horizontal="center" vertical="center" wrapText="1"/>
    </xf>
    <xf numFmtId="9" fontId="4" fillId="6" borderId="19" xfId="0" applyNumberFormat="1" applyFont="1" applyFill="1" applyBorder="1" applyAlignment="1">
      <alignment horizontal="center" vertical="center" wrapText="1"/>
    </xf>
    <xf numFmtId="10" fontId="4" fillId="7" borderId="19" xfId="0" applyNumberFormat="1" applyFont="1" applyFill="1" applyBorder="1" applyAlignment="1">
      <alignment vertical="center" wrapText="1"/>
    </xf>
    <xf numFmtId="0" fontId="4" fillId="7" borderId="19" xfId="3" applyNumberFormat="1" applyFont="1" applyFill="1" applyBorder="1" applyAlignment="1">
      <alignment horizontal="center" vertical="center" wrapText="1"/>
    </xf>
    <xf numFmtId="1" fontId="6" fillId="6" borderId="19" xfId="0" applyNumberFormat="1" applyFont="1" applyFill="1" applyBorder="1" applyAlignment="1">
      <alignment horizontal="center" vertical="center" wrapText="1"/>
    </xf>
    <xf numFmtId="10" fontId="6" fillId="7" borderId="19" xfId="3" applyNumberFormat="1" applyFont="1" applyFill="1" applyBorder="1" applyAlignment="1">
      <alignment horizontal="center" vertical="center" wrapText="1"/>
    </xf>
    <xf numFmtId="1" fontId="6" fillId="7" borderId="19" xfId="0" applyNumberFormat="1" applyFont="1" applyFill="1" applyBorder="1" applyAlignment="1">
      <alignment horizontal="center" vertical="center" wrapText="1"/>
    </xf>
    <xf numFmtId="0" fontId="7" fillId="7" borderId="41" xfId="0" applyFont="1" applyFill="1" applyBorder="1" applyAlignment="1">
      <alignment vertical="center" wrapText="1"/>
    </xf>
    <xf numFmtId="0" fontId="7" fillId="7" borderId="41" xfId="0" applyFont="1" applyFill="1" applyBorder="1" applyAlignment="1">
      <alignment horizontal="center" vertical="center" wrapText="1"/>
    </xf>
    <xf numFmtId="9" fontId="7" fillId="7" borderId="41" xfId="0" applyNumberFormat="1" applyFont="1" applyFill="1" applyBorder="1" applyAlignment="1">
      <alignment horizontal="center" vertical="center" wrapText="1"/>
    </xf>
    <xf numFmtId="0" fontId="7" fillId="6" borderId="41" xfId="0" applyFont="1" applyFill="1" applyBorder="1" applyAlignment="1">
      <alignment horizontal="center" vertical="center" wrapText="1"/>
    </xf>
    <xf numFmtId="10" fontId="4" fillId="6" borderId="19" xfId="3" applyNumberFormat="1" applyFont="1" applyFill="1" applyBorder="1" applyAlignment="1">
      <alignment horizontal="center" vertical="center" wrapText="1"/>
    </xf>
    <xf numFmtId="1" fontId="8" fillId="6" borderId="41" xfId="3" applyNumberFormat="1" applyFont="1" applyFill="1" applyBorder="1" applyAlignment="1">
      <alignment horizontal="center" vertical="center" wrapText="1"/>
    </xf>
    <xf numFmtId="9" fontId="7" fillId="7" borderId="19" xfId="3" applyFont="1" applyFill="1" applyBorder="1" applyAlignment="1">
      <alignment horizontal="center" vertical="center" wrapText="1"/>
    </xf>
    <xf numFmtId="9" fontId="0" fillId="2" borderId="1" xfId="3" applyFont="1" applyFill="1" applyBorder="1" applyAlignment="1">
      <alignment horizontal="center"/>
    </xf>
    <xf numFmtId="166" fontId="11" fillId="11" borderId="53" xfId="0" applyNumberFormat="1" applyFont="1" applyFill="1" applyBorder="1" applyAlignment="1">
      <alignment horizontal="center" vertical="center" wrapText="1"/>
    </xf>
    <xf numFmtId="0" fontId="4" fillId="7" borderId="19" xfId="2" applyNumberFormat="1" applyFont="1" applyFill="1" applyBorder="1" applyAlignment="1">
      <alignment horizontal="center" vertical="center" wrapText="1"/>
    </xf>
    <xf numFmtId="166" fontId="4" fillId="6" borderId="57" xfId="3" applyNumberFormat="1" applyFont="1" applyFill="1" applyBorder="1" applyAlignment="1">
      <alignment horizontal="center" vertical="center" wrapText="1"/>
    </xf>
    <xf numFmtId="0" fontId="4" fillId="6" borderId="57" xfId="0" applyFont="1" applyFill="1" applyBorder="1" applyAlignment="1">
      <alignment vertical="center" wrapText="1"/>
    </xf>
    <xf numFmtId="166" fontId="4" fillId="6" borderId="57" xfId="0" applyNumberFormat="1" applyFont="1" applyFill="1" applyBorder="1" applyAlignment="1">
      <alignment horizontal="center" vertical="center" wrapText="1"/>
    </xf>
    <xf numFmtId="0" fontId="6" fillId="6" borderId="19" xfId="0" applyFont="1" applyFill="1" applyBorder="1" applyAlignment="1">
      <alignment horizontal="left" vertical="center" wrapText="1"/>
    </xf>
    <xf numFmtId="0" fontId="7" fillId="7" borderId="53" xfId="0" applyFont="1" applyFill="1" applyBorder="1" applyAlignment="1">
      <alignment horizontal="center" vertical="center" wrapText="1"/>
    </xf>
    <xf numFmtId="9" fontId="7" fillId="7" borderId="53" xfId="3" applyFont="1" applyFill="1" applyBorder="1" applyAlignment="1">
      <alignment horizontal="center" vertical="center" wrapText="1"/>
    </xf>
    <xf numFmtId="0" fontId="7" fillId="9" borderId="53"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7" fillId="6" borderId="53" xfId="0" applyFont="1" applyFill="1" applyBorder="1" applyAlignment="1">
      <alignment vertical="center" wrapText="1"/>
    </xf>
    <xf numFmtId="0" fontId="13" fillId="11" borderId="0" xfId="0" applyFont="1" applyFill="1" applyAlignment="1">
      <alignment horizontal="center" vertical="center"/>
    </xf>
    <xf numFmtId="43" fontId="6" fillId="7" borderId="19" xfId="14" applyFont="1" applyFill="1" applyBorder="1" applyAlignment="1">
      <alignment horizontal="center" vertical="center" wrapText="1"/>
    </xf>
    <xf numFmtId="9" fontId="6" fillId="7" borderId="19" xfId="3" applyFont="1" applyFill="1" applyBorder="1" applyAlignment="1">
      <alignment horizontal="center" vertical="center" wrapText="1"/>
    </xf>
    <xf numFmtId="166" fontId="6" fillId="7" borderId="19" xfId="3" applyNumberFormat="1" applyFont="1" applyFill="1" applyBorder="1" applyAlignment="1">
      <alignment horizontal="center" vertical="center" wrapText="1"/>
    </xf>
    <xf numFmtId="10" fontId="14" fillId="13" borderId="34" xfId="3" applyNumberFormat="1" applyFont="1" applyFill="1" applyBorder="1" applyAlignment="1">
      <alignment horizontal="center" vertical="center"/>
    </xf>
    <xf numFmtId="10" fontId="14" fillId="13" borderId="63" xfId="3" applyNumberFormat="1" applyFont="1" applyFill="1" applyBorder="1" applyAlignment="1">
      <alignment horizontal="center" vertical="center"/>
    </xf>
    <xf numFmtId="10" fontId="4" fillId="7" borderId="41" xfId="3" applyNumberFormat="1" applyFont="1" applyFill="1" applyBorder="1" applyAlignment="1">
      <alignment horizontal="center" vertical="center" wrapText="1"/>
    </xf>
    <xf numFmtId="10" fontId="9" fillId="2" borderId="48" xfId="0" applyNumberFormat="1" applyFont="1" applyFill="1" applyBorder="1" applyAlignment="1">
      <alignment horizontal="center" vertical="center"/>
    </xf>
    <xf numFmtId="10" fontId="16" fillId="2" borderId="48" xfId="0" applyNumberFormat="1" applyFont="1" applyFill="1" applyBorder="1" applyAlignment="1">
      <alignment horizontal="center" vertical="center"/>
    </xf>
    <xf numFmtId="10" fontId="8" fillId="6" borderId="41" xfId="0" applyNumberFormat="1" applyFont="1" applyFill="1" applyBorder="1" applyAlignment="1">
      <alignment horizontal="center" vertical="center" wrapText="1"/>
    </xf>
    <xf numFmtId="49" fontId="7" fillId="7" borderId="19" xfId="2" applyNumberFormat="1" applyFont="1" applyFill="1" applyBorder="1" applyAlignment="1">
      <alignment horizontal="center" vertical="center" wrapText="1"/>
    </xf>
    <xf numFmtId="10" fontId="18" fillId="2" borderId="0" xfId="3" applyNumberFormat="1" applyFont="1" applyFill="1" applyBorder="1"/>
    <xf numFmtId="10" fontId="18" fillId="2" borderId="0" xfId="3" applyNumberFormat="1" applyFont="1" applyFill="1"/>
    <xf numFmtId="10" fontId="7" fillId="7" borderId="53" xfId="3" applyNumberFormat="1" applyFont="1" applyFill="1" applyBorder="1" applyAlignment="1">
      <alignment horizontal="center" vertical="center" wrapText="1"/>
    </xf>
    <xf numFmtId="2" fontId="4" fillId="7" borderId="19" xfId="0" applyNumberFormat="1" applyFont="1" applyFill="1" applyBorder="1" applyAlignment="1">
      <alignment horizontal="center" vertical="center" wrapText="1"/>
    </xf>
    <xf numFmtId="10" fontId="9" fillId="2" borderId="29" xfId="0" applyNumberFormat="1" applyFont="1" applyFill="1" applyBorder="1" applyAlignment="1">
      <alignment horizontal="center" vertical="center"/>
    </xf>
    <xf numFmtId="0" fontId="4" fillId="7" borderId="19" xfId="14" applyNumberFormat="1" applyFont="1" applyFill="1" applyBorder="1" applyAlignment="1">
      <alignment horizontal="center" vertical="center" wrapText="1"/>
    </xf>
    <xf numFmtId="10" fontId="7" fillId="6" borderId="53" xfId="0" applyNumberFormat="1" applyFont="1" applyFill="1" applyBorder="1" applyAlignment="1">
      <alignment horizontal="center" vertical="center" wrapText="1"/>
    </xf>
    <xf numFmtId="0" fontId="25" fillId="2" borderId="0" xfId="0" applyFont="1" applyFill="1"/>
    <xf numFmtId="9" fontId="25" fillId="2" borderId="0" xfId="0" applyNumberFormat="1" applyFont="1" applyFill="1"/>
    <xf numFmtId="10" fontId="25" fillId="2" borderId="0" xfId="0" applyNumberFormat="1" applyFont="1" applyFill="1"/>
    <xf numFmtId="10" fontId="25" fillId="2" borderId="0" xfId="3" applyNumberFormat="1" applyFont="1" applyFill="1"/>
    <xf numFmtId="166" fontId="25" fillId="2" borderId="0" xfId="0" applyNumberFormat="1" applyFont="1" applyFill="1"/>
    <xf numFmtId="0" fontId="3" fillId="2" borderId="1" xfId="0" applyFont="1" applyFill="1" applyBorder="1" applyAlignment="1">
      <alignment horizontal="center"/>
    </xf>
    <xf numFmtId="0" fontId="25" fillId="2" borderId="0" xfId="0" applyFont="1" applyFill="1" applyAlignment="1">
      <alignment horizontal="center" vertical="center"/>
    </xf>
    <xf numFmtId="9" fontId="0" fillId="2" borderId="30" xfId="3" applyFont="1" applyFill="1" applyBorder="1" applyAlignment="1">
      <alignment horizontal="center"/>
    </xf>
    <xf numFmtId="9" fontId="0" fillId="2" borderId="23" xfId="3" applyFont="1" applyFill="1" applyBorder="1" applyAlignment="1">
      <alignment horizontal="center"/>
    </xf>
    <xf numFmtId="0" fontId="2" fillId="3" borderId="1" xfId="0" applyFont="1" applyFill="1" applyBorder="1" applyAlignment="1">
      <alignment horizontal="center" vertical="center"/>
    </xf>
    <xf numFmtId="0" fontId="12" fillId="12" borderId="1" xfId="0" applyFont="1" applyFill="1" applyBorder="1" applyAlignment="1">
      <alignment horizontal="center" vertical="center"/>
    </xf>
    <xf numFmtId="0" fontId="3" fillId="7" borderId="1" xfId="0" applyFont="1" applyFill="1" applyBorder="1" applyAlignment="1">
      <alignment horizontal="center"/>
    </xf>
    <xf numFmtId="0" fontId="4" fillId="7"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4" fillId="2" borderId="0" xfId="0" applyFont="1" applyFill="1" applyAlignment="1">
      <alignment horizontal="center" vertical="center"/>
    </xf>
    <xf numFmtId="0" fontId="4" fillId="2" borderId="51" xfId="0" applyFont="1" applyFill="1" applyBorder="1" applyAlignment="1">
      <alignment horizontal="center" vertical="center"/>
    </xf>
    <xf numFmtId="0" fontId="7" fillId="7" borderId="19"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1" fillId="15"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7" borderId="19" xfId="0" applyFont="1" applyFill="1" applyBorder="1" applyAlignment="1">
      <alignment horizontal="center" vertical="center"/>
    </xf>
    <xf numFmtId="9" fontId="4" fillId="7" borderId="19" xfId="3"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0" xfId="0" applyFont="1" applyFill="1" applyAlignment="1">
      <alignment horizontal="center" vertical="center" wrapText="1"/>
    </xf>
    <xf numFmtId="0" fontId="7" fillId="6" borderId="16"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9" xfId="0"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4"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40"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2" xfId="0" applyFont="1" applyFill="1" applyBorder="1" applyAlignment="1">
      <alignment horizontal="center" vertical="center" wrapText="1"/>
    </xf>
    <xf numFmtId="9" fontId="4" fillId="7" borderId="24" xfId="3" applyFont="1" applyFill="1" applyBorder="1" applyAlignment="1">
      <alignment horizontal="center" vertical="center" wrapText="1"/>
    </xf>
    <xf numFmtId="9" fontId="4" fillId="7" borderId="18" xfId="3" applyFont="1" applyFill="1" applyBorder="1" applyAlignment="1">
      <alignment horizontal="center" vertical="center" wrapText="1"/>
    </xf>
    <xf numFmtId="0" fontId="4" fillId="7"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9" fontId="4" fillId="7" borderId="44" xfId="3" applyFont="1" applyFill="1" applyBorder="1" applyAlignment="1">
      <alignment horizontal="center" vertical="center" wrapText="1"/>
    </xf>
    <xf numFmtId="9" fontId="4" fillId="7" borderId="46" xfId="3" applyFont="1" applyFill="1" applyBorder="1" applyAlignment="1">
      <alignment horizontal="center" vertical="center" wrapText="1"/>
    </xf>
    <xf numFmtId="166" fontId="4" fillId="7" borderId="44" xfId="3" applyNumberFormat="1" applyFont="1" applyFill="1" applyBorder="1" applyAlignment="1">
      <alignment horizontal="center" vertical="center" wrapText="1"/>
    </xf>
    <xf numFmtId="166" fontId="4" fillId="7" borderId="46" xfId="3" applyNumberFormat="1" applyFont="1" applyFill="1" applyBorder="1" applyAlignment="1">
      <alignment horizontal="center" vertical="center" wrapText="1"/>
    </xf>
    <xf numFmtId="168" fontId="4" fillId="7" borderId="44" xfId="3" applyNumberFormat="1" applyFont="1" applyFill="1" applyBorder="1" applyAlignment="1">
      <alignment horizontal="center" vertical="center" wrapText="1"/>
    </xf>
    <xf numFmtId="168" fontId="4" fillId="7" borderId="46" xfId="3" applyNumberFormat="1"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4" fillId="7" borderId="61"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61" xfId="0" applyFont="1" applyFill="1" applyBorder="1" applyAlignment="1">
      <alignment horizontal="center" vertical="center" wrapText="1"/>
    </xf>
    <xf numFmtId="0" fontId="4" fillId="7" borderId="62" xfId="0" applyFont="1" applyFill="1" applyBorder="1" applyAlignment="1">
      <alignment horizontal="center" vertical="center" wrapText="1"/>
    </xf>
    <xf numFmtId="9" fontId="4" fillId="7" borderId="61" xfId="3" applyFont="1" applyFill="1" applyBorder="1" applyAlignment="1">
      <alignment horizontal="center" vertical="center" wrapText="1"/>
    </xf>
    <xf numFmtId="9" fontId="4" fillId="7" borderId="62" xfId="3" applyFont="1" applyFill="1" applyBorder="1" applyAlignment="1">
      <alignment horizontal="center" vertical="center" wrapText="1"/>
    </xf>
    <xf numFmtId="168" fontId="4" fillId="7" borderId="56" xfId="3" applyNumberFormat="1" applyFont="1" applyFill="1" applyBorder="1" applyAlignment="1">
      <alignment horizontal="center" vertical="center" wrapText="1"/>
    </xf>
    <xf numFmtId="168" fontId="4" fillId="7" borderId="58" xfId="3" applyNumberFormat="1" applyFont="1" applyFill="1" applyBorder="1" applyAlignment="1">
      <alignment horizontal="center" vertical="center" wrapText="1"/>
    </xf>
    <xf numFmtId="168" fontId="4" fillId="7" borderId="55" xfId="3" applyNumberFormat="1" applyFont="1" applyFill="1" applyBorder="1" applyAlignment="1">
      <alignment horizontal="center" vertical="center" wrapText="1"/>
    </xf>
    <xf numFmtId="9" fontId="7" fillId="6" borderId="44" xfId="0" applyNumberFormat="1" applyFont="1" applyFill="1" applyBorder="1" applyAlignment="1">
      <alignment horizontal="center" vertical="center" wrapText="1"/>
    </xf>
    <xf numFmtId="9" fontId="7" fillId="6" borderId="46" xfId="0" applyNumberFormat="1" applyFont="1" applyFill="1" applyBorder="1" applyAlignment="1">
      <alignment horizontal="center" vertical="center" wrapText="1"/>
    </xf>
    <xf numFmtId="166" fontId="8" fillId="7" borderId="44" xfId="3" applyNumberFormat="1" applyFont="1" applyFill="1" applyBorder="1" applyAlignment="1">
      <alignment horizontal="center" vertical="center" wrapText="1"/>
    </xf>
    <xf numFmtId="166" fontId="8" fillId="7" borderId="46" xfId="3" applyNumberFormat="1" applyFont="1" applyFill="1" applyBorder="1" applyAlignment="1">
      <alignment horizontal="center" vertical="center" wrapText="1"/>
    </xf>
    <xf numFmtId="9" fontId="8" fillId="7" borderId="44" xfId="3" applyFont="1" applyFill="1" applyBorder="1" applyAlignment="1">
      <alignment horizontal="center" vertical="center" wrapText="1"/>
    </xf>
    <xf numFmtId="9" fontId="8" fillId="7" borderId="46" xfId="3" applyFont="1" applyFill="1" applyBorder="1" applyAlignment="1">
      <alignment horizontal="center" vertical="center" wrapText="1"/>
    </xf>
    <xf numFmtId="10" fontId="8" fillId="7" borderId="44" xfId="3" applyNumberFormat="1" applyFont="1" applyFill="1" applyBorder="1" applyAlignment="1">
      <alignment horizontal="center" vertical="center" wrapText="1"/>
    </xf>
    <xf numFmtId="10" fontId="8" fillId="7" borderId="46" xfId="3" applyNumberFormat="1"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6" xfId="0" applyFont="1" applyFill="1" applyBorder="1" applyAlignment="1">
      <alignment horizontal="center" vertical="center" wrapText="1"/>
    </xf>
    <xf numFmtId="41" fontId="7" fillId="6" borderId="41" xfId="1" applyFont="1" applyFill="1" applyBorder="1" applyAlignment="1">
      <alignment horizontal="center" vertical="center" wrapText="1"/>
    </xf>
    <xf numFmtId="0" fontId="4" fillId="7" borderId="41" xfId="0" applyFont="1" applyFill="1" applyBorder="1" applyAlignment="1">
      <alignment horizontal="center" vertical="center" wrapText="1"/>
    </xf>
    <xf numFmtId="0" fontId="18" fillId="2" borderId="27" xfId="0" applyFont="1" applyFill="1" applyBorder="1" applyAlignment="1">
      <alignment horizontal="left" vertical="center" wrapText="1"/>
    </xf>
  </cellXfs>
  <cellStyles count="15">
    <cellStyle name="Comma [0] 2" xfId="9" xr:uid="{BD0B569C-BF38-4286-BBED-87BE07D3E39A}"/>
    <cellStyle name="Currency [0] 2" xfId="10" xr:uid="{7FDE4C19-3430-4C8E-B1D5-3B2273EBA1BA}"/>
    <cellStyle name="Millares" xfId="14" builtinId="3"/>
    <cellStyle name="Millares [0]" xfId="1" builtinId="6"/>
    <cellStyle name="Millares [0] 2" xfId="6" xr:uid="{00000000-0005-0000-0000-000001000000}"/>
    <cellStyle name="Millares [0] 2 2" xfId="12" xr:uid="{B56FB6D3-8C8F-4ADF-B600-D567E6CD09EA}"/>
    <cellStyle name="Moneda [0]" xfId="2" builtinId="7"/>
    <cellStyle name="Moneda [0] 2" xfId="5" xr:uid="{00000000-0005-0000-0000-000003000000}"/>
    <cellStyle name="Moneda [0] 3" xfId="7" xr:uid="{00000000-0005-0000-0000-000004000000}"/>
    <cellStyle name="Moneda [0] 3 2" xfId="13" xr:uid="{350C885A-97EA-4F8E-893B-7B09422B3D57}"/>
    <cellStyle name="Moneda 2" xfId="4" xr:uid="{00000000-0005-0000-0000-000005000000}"/>
    <cellStyle name="Moneda 2 2" xfId="11" xr:uid="{686B41F9-354E-4BCD-8A1F-6DCA4EAA3959}"/>
    <cellStyle name="Normal" xfId="0" builtinId="0"/>
    <cellStyle name="Normal 4" xfId="8" xr:uid="{0D4C35EF-652D-4BDD-8268-F4D07379388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C5FC1CE8-D508-43DE-BF37-329D774B1959}"/>
            </a:ext>
          </a:extLst>
        </xdr:cNvPr>
        <xdr:cNvGrpSpPr/>
      </xdr:nvGrpSpPr>
      <xdr:grpSpPr>
        <a:xfrm>
          <a:off x="0" y="0"/>
          <a:ext cx="2606386" cy="805295"/>
          <a:chOff x="228600" y="47625"/>
          <a:chExt cx="2680608" cy="981075"/>
        </a:xfrm>
      </xdr:grpSpPr>
      <xdr:pic>
        <xdr:nvPicPr>
          <xdr:cNvPr id="3" name="Picture 5">
            <a:extLst>
              <a:ext uri="{FF2B5EF4-FFF2-40B4-BE49-F238E27FC236}">
                <a16:creationId xmlns:a16="http://schemas.microsoft.com/office/drawing/2014/main" id="{6746C301-725E-4E9C-A50B-C142FE9DA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4CB70E5-133A-4D26-824F-DFAB486370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DC34D37F-7BC1-4B44-BB1F-03CA98F655F7}"/>
            </a:ext>
          </a:extLst>
        </xdr:cNvPr>
        <xdr:cNvGrpSpPr/>
      </xdr:nvGrpSpPr>
      <xdr:grpSpPr>
        <a:xfrm>
          <a:off x="0" y="0"/>
          <a:ext cx="2606386" cy="805295"/>
          <a:chOff x="228600" y="47625"/>
          <a:chExt cx="2680608" cy="981075"/>
        </a:xfrm>
      </xdr:grpSpPr>
      <xdr:pic>
        <xdr:nvPicPr>
          <xdr:cNvPr id="6" name="Picture 5">
            <a:extLst>
              <a:ext uri="{FF2B5EF4-FFF2-40B4-BE49-F238E27FC236}">
                <a16:creationId xmlns:a16="http://schemas.microsoft.com/office/drawing/2014/main" id="{379B9530-281B-4F97-8CDF-3EA9B84F4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9B878C83-2FFF-4E87-8E26-ED53AAAD3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1216A15-19A0-4F7F-9EA9-B8386F6E5030}"/>
            </a:ext>
          </a:extLst>
        </xdr:cNvPr>
        <xdr:cNvGrpSpPr/>
      </xdr:nvGrpSpPr>
      <xdr:grpSpPr>
        <a:xfrm>
          <a:off x="0" y="0"/>
          <a:ext cx="3072848" cy="778565"/>
          <a:chOff x="228600" y="47625"/>
          <a:chExt cx="2680608" cy="981075"/>
        </a:xfrm>
      </xdr:grpSpPr>
      <xdr:pic>
        <xdr:nvPicPr>
          <xdr:cNvPr id="3" name="Picture 5">
            <a:extLst>
              <a:ext uri="{FF2B5EF4-FFF2-40B4-BE49-F238E27FC236}">
                <a16:creationId xmlns:a16="http://schemas.microsoft.com/office/drawing/2014/main" id="{770917DF-062F-4D00-8E5B-9AF99A115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6FB3321-678B-46B5-88DE-2965253E8DA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8" name="Grupo 1">
          <a:extLst>
            <a:ext uri="{FF2B5EF4-FFF2-40B4-BE49-F238E27FC236}">
              <a16:creationId xmlns:a16="http://schemas.microsoft.com/office/drawing/2014/main" id="{6C2C77B3-10F9-4BF4-A6F4-071B125307CB}"/>
            </a:ext>
          </a:extLst>
        </xdr:cNvPr>
        <xdr:cNvGrpSpPr/>
      </xdr:nvGrpSpPr>
      <xdr:grpSpPr>
        <a:xfrm>
          <a:off x="0" y="0"/>
          <a:ext cx="3072848" cy="778565"/>
          <a:chOff x="228600" y="47625"/>
          <a:chExt cx="2680608" cy="981075"/>
        </a:xfrm>
      </xdr:grpSpPr>
      <xdr:pic>
        <xdr:nvPicPr>
          <xdr:cNvPr id="9" name="Picture 5">
            <a:extLst>
              <a:ext uri="{FF2B5EF4-FFF2-40B4-BE49-F238E27FC236}">
                <a16:creationId xmlns:a16="http://schemas.microsoft.com/office/drawing/2014/main" id="{CA9B7108-17B9-4726-A138-922F48D8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A58D380E-3F69-4B7B-85E7-70F7A29725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188819</xdr:rowOff>
    </xdr:to>
    <xdr:grpSp>
      <xdr:nvGrpSpPr>
        <xdr:cNvPr id="5" name="Grupo 1">
          <a:extLst>
            <a:ext uri="{FF2B5EF4-FFF2-40B4-BE49-F238E27FC236}">
              <a16:creationId xmlns:a16="http://schemas.microsoft.com/office/drawing/2014/main" id="{B0001E79-1F6C-48CF-8C79-DCF278965CE9}"/>
            </a:ext>
          </a:extLst>
        </xdr:cNvPr>
        <xdr:cNvGrpSpPr/>
      </xdr:nvGrpSpPr>
      <xdr:grpSpPr>
        <a:xfrm>
          <a:off x="0" y="0"/>
          <a:ext cx="2600325" cy="617444"/>
          <a:chOff x="228600" y="47625"/>
          <a:chExt cx="2680608" cy="981075"/>
        </a:xfrm>
      </xdr:grpSpPr>
      <xdr:pic>
        <xdr:nvPicPr>
          <xdr:cNvPr id="6" name="Picture 5">
            <a:extLst>
              <a:ext uri="{FF2B5EF4-FFF2-40B4-BE49-F238E27FC236}">
                <a16:creationId xmlns:a16="http://schemas.microsoft.com/office/drawing/2014/main" id="{C3A7E896-3822-8E51-D916-AA6E40E84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5CCCA7E2-FB94-D82A-A24F-5E96A3DC7EE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270250" cy="809625"/>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16" name="Grupo 1">
          <a:extLst>
            <a:ext uri="{FF2B5EF4-FFF2-40B4-BE49-F238E27FC236}">
              <a16:creationId xmlns:a16="http://schemas.microsoft.com/office/drawing/2014/main" id="{B7AD9589-F389-4A7C-B8E2-08C9ADBF4B28}"/>
            </a:ext>
          </a:extLst>
        </xdr:cNvPr>
        <xdr:cNvGrpSpPr/>
      </xdr:nvGrpSpPr>
      <xdr:grpSpPr>
        <a:xfrm>
          <a:off x="0" y="0"/>
          <a:ext cx="3270250" cy="809625"/>
          <a:chOff x="228600" y="47625"/>
          <a:chExt cx="2680608" cy="981075"/>
        </a:xfrm>
      </xdr:grpSpPr>
      <xdr:pic>
        <xdr:nvPicPr>
          <xdr:cNvPr id="17" name="Picture 5">
            <a:extLst>
              <a:ext uri="{FF2B5EF4-FFF2-40B4-BE49-F238E27FC236}">
                <a16:creationId xmlns:a16="http://schemas.microsoft.com/office/drawing/2014/main" id="{1A687A2E-7615-48FA-BC23-7F568ECFC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EE1633C0-E876-4FAD-950D-636F6D70F91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F2A0B582-2705-4DA0-969F-348ADBF05C48}"/>
            </a:ext>
          </a:extLst>
        </xdr:cNvPr>
        <xdr:cNvGrpSpPr/>
      </xdr:nvGrpSpPr>
      <xdr:grpSpPr>
        <a:xfrm>
          <a:off x="0" y="0"/>
          <a:ext cx="2606386" cy="813955"/>
          <a:chOff x="228600" y="47625"/>
          <a:chExt cx="2680608" cy="981075"/>
        </a:xfrm>
      </xdr:grpSpPr>
      <xdr:pic>
        <xdr:nvPicPr>
          <xdr:cNvPr id="3" name="Picture 5">
            <a:extLst>
              <a:ext uri="{FF2B5EF4-FFF2-40B4-BE49-F238E27FC236}">
                <a16:creationId xmlns:a16="http://schemas.microsoft.com/office/drawing/2014/main" id="{30D8AECE-3FE9-411C-8A4A-8F5FF3ED2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4AF9F762-595E-4C60-A46C-5DC0AC13CAB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1">
          <a:extLst>
            <a:ext uri="{FF2B5EF4-FFF2-40B4-BE49-F238E27FC236}">
              <a16:creationId xmlns:a16="http://schemas.microsoft.com/office/drawing/2014/main" id="{0787FB12-4726-473A-9A42-153FE036CDB4}"/>
            </a:ext>
          </a:extLst>
        </xdr:cNvPr>
        <xdr:cNvGrpSpPr/>
      </xdr:nvGrpSpPr>
      <xdr:grpSpPr>
        <a:xfrm>
          <a:off x="0" y="0"/>
          <a:ext cx="2606386" cy="813955"/>
          <a:chOff x="228600" y="47625"/>
          <a:chExt cx="2680608" cy="981075"/>
        </a:xfrm>
      </xdr:grpSpPr>
      <xdr:pic>
        <xdr:nvPicPr>
          <xdr:cNvPr id="6" name="Picture 5">
            <a:extLst>
              <a:ext uri="{FF2B5EF4-FFF2-40B4-BE49-F238E27FC236}">
                <a16:creationId xmlns:a16="http://schemas.microsoft.com/office/drawing/2014/main" id="{6511208A-F93C-4AED-9E5C-41423F11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7CA510F-AF73-4D22-8127-B4F8D44C49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441864" cy="813955"/>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0</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441864" cy="813955"/>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623674</xdr:colOff>
      <xdr:row>0</xdr:row>
      <xdr:rowOff>0</xdr:rowOff>
    </xdr:from>
    <xdr:to>
      <xdr:col>1</xdr:col>
      <xdr:colOff>842695</xdr:colOff>
      <xdr:row>2</xdr:row>
      <xdr:rowOff>157426</xdr:rowOff>
    </xdr:to>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674" y="0"/>
          <a:ext cx="1257246" cy="633676"/>
        </a:xfrm>
        <a:prstGeom prst="rect">
          <a:avLst/>
        </a:prstGeom>
        <a:solidFill>
          <a:srgbClr val="FFFFFF"/>
        </a:solidFill>
        <a:ln w="9525">
          <a:solidFill>
            <a:srgbClr val="FFFFFF"/>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3</xdr:row>
      <xdr:rowOff>0</xdr:rowOff>
    </xdr:to>
    <xdr:grpSp>
      <xdr:nvGrpSpPr>
        <xdr:cNvPr id="5" name="Grupo 1">
          <a:extLst>
            <a:ext uri="{FF2B5EF4-FFF2-40B4-BE49-F238E27FC236}">
              <a16:creationId xmlns:a16="http://schemas.microsoft.com/office/drawing/2014/main" id="{02C174EF-9413-46F9-B3BA-A15EEF3883FD}"/>
            </a:ext>
          </a:extLst>
        </xdr:cNvPr>
        <xdr:cNvGrpSpPr/>
      </xdr:nvGrpSpPr>
      <xdr:grpSpPr>
        <a:xfrm>
          <a:off x="0" y="0"/>
          <a:ext cx="2190750" cy="847725"/>
          <a:chOff x="228600" y="47625"/>
          <a:chExt cx="2680608" cy="981075"/>
        </a:xfrm>
      </xdr:grpSpPr>
      <xdr:pic>
        <xdr:nvPicPr>
          <xdr:cNvPr id="6" name="Picture 5">
            <a:extLst>
              <a:ext uri="{FF2B5EF4-FFF2-40B4-BE49-F238E27FC236}">
                <a16:creationId xmlns:a16="http://schemas.microsoft.com/office/drawing/2014/main" id="{E9B4B014-0FCB-4835-9B8A-2B8B10CF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516CC2E-5F55-4F1F-B21A-74DB190EF07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1609725</xdr:colOff>
      <xdr:row>3</xdr:row>
      <xdr:rowOff>0</xdr:rowOff>
    </xdr:to>
    <xdr:grpSp>
      <xdr:nvGrpSpPr>
        <xdr:cNvPr id="2" name="Grupo 1">
          <a:extLst>
            <a:ext uri="{FF2B5EF4-FFF2-40B4-BE49-F238E27FC236}">
              <a16:creationId xmlns:a16="http://schemas.microsoft.com/office/drawing/2014/main" id="{04DAC37B-5A07-4773-AABE-B3D761BF8042}"/>
            </a:ext>
          </a:extLst>
        </xdr:cNvPr>
        <xdr:cNvGrpSpPr/>
      </xdr:nvGrpSpPr>
      <xdr:grpSpPr>
        <a:xfrm>
          <a:off x="0" y="0"/>
          <a:ext cx="2962275" cy="847725"/>
          <a:chOff x="228600" y="47625"/>
          <a:chExt cx="2680608" cy="981075"/>
        </a:xfrm>
      </xdr:grpSpPr>
      <xdr:pic>
        <xdr:nvPicPr>
          <xdr:cNvPr id="3" name="Picture 2">
            <a:extLst>
              <a:ext uri="{FF2B5EF4-FFF2-40B4-BE49-F238E27FC236}">
                <a16:creationId xmlns:a16="http://schemas.microsoft.com/office/drawing/2014/main" id="{4D3AD501-91E8-4F8F-BE6B-3D8E76202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5E04FD26-07DD-4D51-915C-8B7310B1BC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1</xdr:col>
      <xdr:colOff>1047750</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2533650" cy="733425"/>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293594</xdr:rowOff>
    </xdr:to>
    <xdr:grpSp>
      <xdr:nvGrpSpPr>
        <xdr:cNvPr id="2" name="Grupo 1">
          <a:extLst>
            <a:ext uri="{FF2B5EF4-FFF2-40B4-BE49-F238E27FC236}">
              <a16:creationId xmlns:a16="http://schemas.microsoft.com/office/drawing/2014/main" id="{B1C38EB5-8528-4A12-AAC1-7C56019EE0B8}"/>
            </a:ext>
          </a:extLst>
        </xdr:cNvPr>
        <xdr:cNvGrpSpPr/>
      </xdr:nvGrpSpPr>
      <xdr:grpSpPr>
        <a:xfrm>
          <a:off x="0" y="0"/>
          <a:ext cx="2600325" cy="722219"/>
          <a:chOff x="228600" y="47625"/>
          <a:chExt cx="2680608" cy="981075"/>
        </a:xfrm>
      </xdr:grpSpPr>
      <xdr:pic>
        <xdr:nvPicPr>
          <xdr:cNvPr id="3" name="Picture 5">
            <a:extLst>
              <a:ext uri="{FF2B5EF4-FFF2-40B4-BE49-F238E27FC236}">
                <a16:creationId xmlns:a16="http://schemas.microsoft.com/office/drawing/2014/main" id="{25B2607E-08E9-428D-8D56-378893304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30F8458-2D12-4A04-AB73-CAC0261B73A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3</xdr:row>
      <xdr:rowOff>0</xdr:rowOff>
    </xdr:to>
    <xdr:grpSp>
      <xdr:nvGrpSpPr>
        <xdr:cNvPr id="2" name="Grupo 1">
          <a:extLst>
            <a:ext uri="{FF2B5EF4-FFF2-40B4-BE49-F238E27FC236}">
              <a16:creationId xmlns:a16="http://schemas.microsoft.com/office/drawing/2014/main" id="{D55C0A9C-67D1-4D02-ABFC-91E46A8CE90E}"/>
            </a:ext>
          </a:extLst>
        </xdr:cNvPr>
        <xdr:cNvGrpSpPr/>
      </xdr:nvGrpSpPr>
      <xdr:grpSpPr>
        <a:xfrm>
          <a:off x="0" y="0"/>
          <a:ext cx="1695450" cy="809625"/>
          <a:chOff x="228600" y="47625"/>
          <a:chExt cx="2680608" cy="981075"/>
        </a:xfrm>
      </xdr:grpSpPr>
      <xdr:pic>
        <xdr:nvPicPr>
          <xdr:cNvPr id="3" name="Picture 5">
            <a:extLst>
              <a:ext uri="{FF2B5EF4-FFF2-40B4-BE49-F238E27FC236}">
                <a16:creationId xmlns:a16="http://schemas.microsoft.com/office/drawing/2014/main" id="{83854D5E-8200-4A6B-A993-7B1A3682F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3102845-E45D-4050-A388-1731CE23A3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N22"/>
  <sheetViews>
    <sheetView tabSelected="1" zoomScale="110" zoomScaleNormal="110" workbookViewId="0">
      <selection activeCell="B4" sqref="B4:C13"/>
    </sheetView>
  </sheetViews>
  <sheetFormatPr baseColWidth="10" defaultColWidth="11.42578125" defaultRowHeight="15" x14ac:dyDescent="0.25"/>
  <cols>
    <col min="1" max="1" width="24.7109375" style="23" customWidth="1"/>
    <col min="2" max="2" width="16.140625" style="23" customWidth="1"/>
    <col min="3" max="3" width="15" style="23" customWidth="1"/>
    <col min="4" max="5" width="11.42578125" style="23" customWidth="1"/>
    <col min="6" max="6" width="11.42578125" style="23"/>
    <col min="7" max="7" width="59.140625" style="23" customWidth="1"/>
    <col min="8" max="8" width="16.42578125" style="23" customWidth="1"/>
    <col min="9" max="9" width="8.28515625" style="192" customWidth="1"/>
    <col min="10" max="10" width="11.42578125" style="198"/>
    <col min="11" max="11" width="12.7109375" style="198" customWidth="1"/>
    <col min="12" max="12" width="11.42578125" style="198"/>
    <col min="13" max="13" width="13.28515625" style="198" customWidth="1"/>
    <col min="14" max="14" width="11.42578125" style="198"/>
    <col min="15" max="16" width="11.42578125" style="23"/>
    <col min="17" max="17" width="19.7109375" style="23" customWidth="1"/>
    <col min="18" max="24" width="11.42578125" style="23"/>
    <col min="25" max="25" width="19.28515625" style="23" customWidth="1"/>
    <col min="26" max="16384" width="11.42578125" style="23"/>
  </cols>
  <sheetData>
    <row r="1" spans="1:13" ht="45" customHeight="1" x14ac:dyDescent="0.25">
      <c r="A1" s="207" t="s">
        <v>9</v>
      </c>
      <c r="B1" s="208" t="s">
        <v>115</v>
      </c>
      <c r="C1" s="208"/>
      <c r="G1" s="39" t="s">
        <v>140</v>
      </c>
      <c r="H1" s="40" t="s">
        <v>243</v>
      </c>
      <c r="I1" s="191"/>
      <c r="J1" s="204"/>
      <c r="K1" s="204"/>
    </row>
    <row r="2" spans="1:13" ht="33.75" customHeight="1" x14ac:dyDescent="0.25">
      <c r="A2" s="207"/>
      <c r="B2" s="35" t="s">
        <v>105</v>
      </c>
      <c r="C2" s="35" t="s">
        <v>106</v>
      </c>
      <c r="G2" s="41" t="s">
        <v>51</v>
      </c>
      <c r="H2" s="84">
        <f>AVERAGE(SMPCA!Y7,SMPCA!Y8,SMPCA!AC7,OAJ!Y7,OAJ!Y8,SIPTA!Y9,Comunicaciones!Y7,Comunicaciones!AC7,Comunicaciones!AC8,OCDI!Y7)</f>
        <v>0.99782185044359972</v>
      </c>
      <c r="J2" s="199"/>
      <c r="K2" s="199">
        <f>H2</f>
        <v>0.99782185044359972</v>
      </c>
    </row>
    <row r="3" spans="1:13" ht="30" x14ac:dyDescent="0.25">
      <c r="A3" s="32" t="s">
        <v>107</v>
      </c>
      <c r="B3" s="184">
        <f>OAP!Y12</f>
        <v>0.98940000000000006</v>
      </c>
      <c r="C3" s="184">
        <f>OAP!AC12</f>
        <v>1</v>
      </c>
      <c r="G3" s="41" t="s">
        <v>77</v>
      </c>
      <c r="H3" s="83">
        <f>AVERAGE('Sub.Evaluación LA'!Y7,'Sub.Evaluación LA'!Y8,'Sub.Seguimiento LA'!Y7,'Sub.Seguimiento LA'!Y8,'Sub.Seguimiento LA'!Y9,'Sub.Seguimiento LA'!AC7,SIPTA!Y8)</f>
        <v>0.98706554983308759</v>
      </c>
      <c r="J3" s="199"/>
      <c r="K3" s="199">
        <f>H3</f>
        <v>0.98706554983308759</v>
      </c>
    </row>
    <row r="4" spans="1:13" ht="45" x14ac:dyDescent="0.25">
      <c r="A4" s="32" t="s">
        <v>108</v>
      </c>
      <c r="B4" s="184">
        <v>1</v>
      </c>
      <c r="C4" s="184" t="s">
        <v>165</v>
      </c>
      <c r="G4" s="41" t="s">
        <v>40</v>
      </c>
      <c r="H4" s="84">
        <f>AVERAGE(OTI!Y8,OTI!Y9,OTI!Y7,OAP!Y10,SIPTA!Y7)</f>
        <v>0.99065473684210514</v>
      </c>
      <c r="J4" s="199"/>
      <c r="K4" s="199">
        <f>H4</f>
        <v>0.99065473684210514</v>
      </c>
    </row>
    <row r="5" spans="1:13" ht="45" x14ac:dyDescent="0.25">
      <c r="A5" s="32" t="s">
        <v>116</v>
      </c>
      <c r="B5" s="184">
        <f>OTI!Y11</f>
        <v>0.99656842105263155</v>
      </c>
      <c r="C5" s="184">
        <f>OTI!AC11</f>
        <v>1</v>
      </c>
      <c r="G5" s="44" t="s">
        <v>42</v>
      </c>
      <c r="H5" s="88">
        <f>AVERAGE(OTI!Y10,OAP!Y7,OAP!Y8,OAP!Y9,OAP!Y11,SAF!Y7,SAF!AC7,'Control Interno'!Y7:Y8,'Control Interno'!AC7,'Control Interno'!AC8,OCDI!Y7,SAF!Y7)</f>
        <v>0.98168012820512818</v>
      </c>
      <c r="J5" s="199"/>
      <c r="K5" s="199">
        <f>H5</f>
        <v>0.98168012820512818</v>
      </c>
    </row>
    <row r="6" spans="1:13" x14ac:dyDescent="0.25">
      <c r="A6" s="33" t="s">
        <v>52</v>
      </c>
      <c r="B6" s="184">
        <f>Comunicaciones!Y9</f>
        <v>1</v>
      </c>
      <c r="C6" s="184">
        <f>Comunicaciones!AC9</f>
        <v>0.94104999999999994</v>
      </c>
    </row>
    <row r="7" spans="1:13" x14ac:dyDescent="0.25">
      <c r="A7" s="33" t="s">
        <v>109</v>
      </c>
      <c r="B7" s="184">
        <f>'Control Interno'!Y10</f>
        <v>0.95399999999999996</v>
      </c>
      <c r="C7" s="184">
        <f>'Control Interno'!AC10</f>
        <v>0.95384999999999998</v>
      </c>
      <c r="L7" s="200"/>
      <c r="M7" s="199"/>
    </row>
    <row r="8" spans="1:13" ht="30" x14ac:dyDescent="0.25">
      <c r="A8" s="36" t="s">
        <v>110</v>
      </c>
      <c r="B8" s="184">
        <f>SAF!Y8</f>
        <v>0.96923076923076923</v>
      </c>
      <c r="C8" s="184">
        <f>SAF!AC8</f>
        <v>1</v>
      </c>
      <c r="G8" s="39" t="s">
        <v>140</v>
      </c>
      <c r="H8" s="40" t="s">
        <v>175</v>
      </c>
      <c r="L8" s="200"/>
      <c r="M8" s="199"/>
    </row>
    <row r="9" spans="1:13" ht="30" x14ac:dyDescent="0.25">
      <c r="A9" s="37" t="s">
        <v>166</v>
      </c>
      <c r="B9" s="184">
        <f>SMPCA!Y9</f>
        <v>1</v>
      </c>
      <c r="C9" s="184">
        <f>SMPCA!Y9</f>
        <v>1</v>
      </c>
      <c r="G9" s="41" t="s">
        <v>51</v>
      </c>
      <c r="H9" s="84">
        <f>(K2*L10)/100%</f>
        <v>0.27210601861596967</v>
      </c>
      <c r="J9" s="201"/>
      <c r="K9" s="201"/>
      <c r="L9" s="200">
        <v>9.0999999999999998E-2</v>
      </c>
      <c r="M9" s="198" t="s">
        <v>168</v>
      </c>
    </row>
    <row r="10" spans="1:13" ht="30" x14ac:dyDescent="0.25">
      <c r="A10" s="37" t="s">
        <v>111</v>
      </c>
      <c r="B10" s="184">
        <f>'Sub.Evaluación LA'!Y9</f>
        <v>0.99395</v>
      </c>
      <c r="C10" s="184" t="s">
        <v>165</v>
      </c>
      <c r="G10" s="41" t="s">
        <v>77</v>
      </c>
      <c r="H10" s="83">
        <f>(K3*L10)/100%</f>
        <v>0.26917277543948298</v>
      </c>
      <c r="J10" s="201"/>
      <c r="K10" s="201"/>
      <c r="L10" s="200">
        <v>0.2727</v>
      </c>
      <c r="M10" s="199" t="s">
        <v>269</v>
      </c>
    </row>
    <row r="11" spans="1:13" ht="45" x14ac:dyDescent="0.25">
      <c r="A11" s="36" t="s">
        <v>112</v>
      </c>
      <c r="B11" s="184">
        <f>'Sub.Seguimiento LA'!Y10</f>
        <v>0.9890989648565528</v>
      </c>
      <c r="C11" s="184">
        <f>'Sub.Seguimiento LA'!AC10</f>
        <v>0.95426195426195426</v>
      </c>
      <c r="G11" s="41" t="s">
        <v>40</v>
      </c>
      <c r="H11" s="84">
        <f>(K4*L10)/100%</f>
        <v>0.27015154673684205</v>
      </c>
      <c r="J11" s="201"/>
      <c r="K11" s="201"/>
      <c r="L11" s="202"/>
      <c r="M11" s="199"/>
    </row>
    <row r="12" spans="1:13" ht="45" x14ac:dyDescent="0.25">
      <c r="A12" s="37" t="s">
        <v>113</v>
      </c>
      <c r="B12" s="184">
        <f>SIPTA!Y10</f>
        <v>0.93620616814533164</v>
      </c>
      <c r="C12" s="184" t="s">
        <v>165</v>
      </c>
      <c r="G12" s="44" t="s">
        <v>42</v>
      </c>
      <c r="H12" s="88">
        <f>(K5*L10)/100%</f>
        <v>0.26770417096153848</v>
      </c>
      <c r="J12" s="201"/>
      <c r="K12" s="201"/>
    </row>
    <row r="13" spans="1:13" x14ac:dyDescent="0.25">
      <c r="A13" s="180" t="s">
        <v>244</v>
      </c>
      <c r="B13" s="185">
        <f>OCDI!Y8</f>
        <v>1</v>
      </c>
      <c r="C13" s="185" t="s">
        <v>165</v>
      </c>
      <c r="G13" s="45" t="s">
        <v>141</v>
      </c>
      <c r="H13" s="46">
        <f>AVERAGE(H9:H12)</f>
        <v>0.26978362793845828</v>
      </c>
      <c r="J13" s="201"/>
      <c r="K13" s="201"/>
    </row>
    <row r="14" spans="1:13" ht="15.75" x14ac:dyDescent="0.25">
      <c r="A14" s="34" t="s">
        <v>114</v>
      </c>
      <c r="B14" s="38">
        <f>AVERAGE(B3:B13)</f>
        <v>0.98440493848048038</v>
      </c>
      <c r="C14" s="38">
        <f>AVERAGE(C3:C13)</f>
        <v>0.97845170775170776</v>
      </c>
      <c r="L14" s="199"/>
      <c r="M14" s="200"/>
    </row>
    <row r="15" spans="1:13" x14ac:dyDescent="0.25">
      <c r="L15" s="199"/>
      <c r="M15" s="200"/>
    </row>
    <row r="17" spans="1:13" x14ac:dyDescent="0.25">
      <c r="L17" s="200"/>
      <c r="M17" s="200"/>
    </row>
    <row r="19" spans="1:13" x14ac:dyDescent="0.25">
      <c r="A19" s="203" t="s">
        <v>286</v>
      </c>
      <c r="B19" s="203"/>
      <c r="C19" s="203"/>
      <c r="G19" s="203" t="s">
        <v>172</v>
      </c>
      <c r="H19" s="203"/>
    </row>
    <row r="20" spans="1:13" x14ac:dyDescent="0.25">
      <c r="A20" s="205">
        <v>0.9</v>
      </c>
      <c r="B20" s="206"/>
      <c r="C20" s="87" t="s">
        <v>240</v>
      </c>
      <c r="G20" s="87" t="s">
        <v>264</v>
      </c>
      <c r="H20" s="87" t="s">
        <v>169</v>
      </c>
    </row>
    <row r="21" spans="1:13" x14ac:dyDescent="0.25">
      <c r="A21" s="167">
        <v>0.75</v>
      </c>
      <c r="B21" s="167">
        <v>0.9</v>
      </c>
      <c r="C21" s="87" t="s">
        <v>241</v>
      </c>
      <c r="G21" s="87" t="s">
        <v>265</v>
      </c>
      <c r="H21" s="87" t="s">
        <v>170</v>
      </c>
    </row>
    <row r="22" spans="1:13" x14ac:dyDescent="0.25">
      <c r="A22" s="205">
        <v>0.75</v>
      </c>
      <c r="B22" s="206"/>
      <c r="C22" s="87" t="s">
        <v>242</v>
      </c>
      <c r="G22" s="87" t="s">
        <v>266</v>
      </c>
      <c r="H22" s="87" t="s">
        <v>171</v>
      </c>
    </row>
  </sheetData>
  <mergeCells count="7">
    <mergeCell ref="G19:H19"/>
    <mergeCell ref="J1:K1"/>
    <mergeCell ref="A19:C19"/>
    <mergeCell ref="A22:B22"/>
    <mergeCell ref="A20:B20"/>
    <mergeCell ref="A1:A2"/>
    <mergeCell ref="B1:C1"/>
  </mergeCells>
  <conditionalFormatting sqref="H2:H5">
    <cfRule type="iconSet" priority="7">
      <iconSet>
        <cfvo type="percent" val="0"/>
        <cfvo type="num" val="0.38"/>
        <cfvo type="num" val="0.45"/>
      </iconSet>
    </cfRule>
  </conditionalFormatting>
  <conditionalFormatting sqref="H9:H12">
    <cfRule type="iconSet" priority="3">
      <iconSet>
        <cfvo type="percent" val="0"/>
        <cfvo type="num" val="0.20449999999999999"/>
        <cfvo type="num" val="0.245"/>
      </iconSet>
    </cfRule>
  </conditionalFormatting>
  <conditionalFormatting sqref="B3:C14">
    <cfRule type="iconSet" priority="1">
      <iconSet>
        <cfvo type="percent" val="0"/>
        <cfvo type="num" val="0.75"/>
        <cfvo type="num" val="0.9"/>
      </iconSet>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L78"/>
  <sheetViews>
    <sheetView topLeftCell="N1" zoomScaleNormal="100" zoomScalePageLayoutView="120" workbookViewId="0">
      <selection activeCell="Y8" sqref="Y8"/>
    </sheetView>
  </sheetViews>
  <sheetFormatPr baseColWidth="10"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5.14062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5.42578125" style="15" customWidth="1"/>
    <col min="24" max="24" width="16" style="15" customWidth="1"/>
    <col min="25" max="25" width="16.42578125" style="15" customWidth="1"/>
    <col min="26" max="26" width="60.8554687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x14ac:dyDescent="0.25">
      <c r="C1" s="212" t="s">
        <v>245</v>
      </c>
      <c r="D1" s="212"/>
      <c r="E1" s="212"/>
      <c r="F1" s="212"/>
      <c r="G1" s="212"/>
      <c r="H1" s="212"/>
      <c r="I1" s="212"/>
      <c r="J1" s="212"/>
      <c r="K1" s="212"/>
      <c r="L1" s="212"/>
      <c r="M1" s="212"/>
      <c r="N1" s="212"/>
      <c r="O1" s="212"/>
      <c r="P1" s="212"/>
      <c r="Q1" s="212"/>
      <c r="R1" s="212"/>
      <c r="S1" s="212"/>
      <c r="T1" s="212"/>
      <c r="U1" s="212"/>
      <c r="V1" s="212"/>
      <c r="Z1" s="229"/>
      <c r="AA1" s="229"/>
      <c r="AB1" s="230"/>
      <c r="AC1" s="98" t="s">
        <v>193</v>
      </c>
      <c r="AD1" s="101">
        <v>44512</v>
      </c>
      <c r="AE1" s="6"/>
      <c r="AF1" s="6"/>
      <c r="AG1" s="6"/>
      <c r="AH1" s="6"/>
      <c r="AI1" s="6"/>
      <c r="AJ1" s="6"/>
      <c r="AK1" s="6"/>
      <c r="AL1" s="6"/>
    </row>
    <row r="2" spans="1:38"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99" t="s">
        <v>0</v>
      </c>
      <c r="AD2" s="100">
        <v>3</v>
      </c>
      <c r="AE2" s="6"/>
      <c r="AF2" s="6"/>
      <c r="AG2" s="6"/>
      <c r="AH2" s="6"/>
      <c r="AI2" s="6"/>
      <c r="AJ2" s="6"/>
      <c r="AK2" s="6"/>
      <c r="AL2" s="6"/>
    </row>
    <row r="3" spans="1:38"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99" t="s">
        <v>194</v>
      </c>
      <c r="AD3" s="100" t="s">
        <v>195</v>
      </c>
      <c r="AE3" s="6"/>
      <c r="AF3" s="6"/>
      <c r="AG3" s="6"/>
      <c r="AH3" s="6"/>
      <c r="AI3" s="6"/>
      <c r="AJ3" s="6"/>
      <c r="AK3" s="6"/>
      <c r="AL3" s="6"/>
    </row>
    <row r="4" spans="1:38"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s="6"/>
      <c r="AF4" s="6"/>
      <c r="AG4" s="6"/>
      <c r="AH4" s="6"/>
      <c r="AI4" s="6"/>
      <c r="AJ4" s="6"/>
      <c r="AK4" s="6"/>
      <c r="AL4" s="6"/>
    </row>
    <row r="5" spans="1:38" s="9" customFormat="1" ht="36"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row>
    <row r="6" spans="1:38"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row>
    <row r="7" spans="1:38" s="17" customFormat="1" ht="72" customHeight="1" x14ac:dyDescent="0.25">
      <c r="A7" s="29" t="s">
        <v>29</v>
      </c>
      <c r="B7" s="29" t="s">
        <v>30</v>
      </c>
      <c r="C7" s="29" t="s">
        <v>42</v>
      </c>
      <c r="D7" s="29" t="s">
        <v>68</v>
      </c>
      <c r="E7" s="29" t="s">
        <v>43</v>
      </c>
      <c r="F7" s="29" t="s">
        <v>224</v>
      </c>
      <c r="G7" s="29" t="s">
        <v>58</v>
      </c>
      <c r="H7" s="29" t="s">
        <v>83</v>
      </c>
      <c r="I7" s="27" t="s">
        <v>99</v>
      </c>
      <c r="J7" s="27" t="s">
        <v>222</v>
      </c>
      <c r="K7" s="27" t="s">
        <v>223</v>
      </c>
      <c r="L7" s="27" t="s">
        <v>75</v>
      </c>
      <c r="M7" s="27" t="s">
        <v>39</v>
      </c>
      <c r="N7" s="27" t="s">
        <v>165</v>
      </c>
      <c r="O7" s="77"/>
      <c r="P7" s="29" t="s">
        <v>144</v>
      </c>
      <c r="Q7" s="29" t="s">
        <v>61</v>
      </c>
      <c r="R7" s="29" t="s">
        <v>88</v>
      </c>
      <c r="S7" s="29" t="s">
        <v>39</v>
      </c>
      <c r="T7" s="29">
        <v>0</v>
      </c>
      <c r="U7" s="154">
        <v>1</v>
      </c>
      <c r="V7" s="27" t="s">
        <v>84</v>
      </c>
      <c r="W7" s="196">
        <v>1.26</v>
      </c>
      <c r="X7" s="196">
        <v>1.3</v>
      </c>
      <c r="Y7" s="78">
        <f>+W7/X7</f>
        <v>0.96923076923076923</v>
      </c>
      <c r="Z7" s="169" t="s">
        <v>281</v>
      </c>
      <c r="AA7" s="154">
        <v>1</v>
      </c>
      <c r="AB7" s="154">
        <v>1</v>
      </c>
      <c r="AC7" s="154">
        <v>1</v>
      </c>
      <c r="AD7" s="29" t="s">
        <v>282</v>
      </c>
    </row>
    <row r="8" spans="1:38" s="20" customFormat="1" ht="48" thickBot="1" x14ac:dyDescent="0.3">
      <c r="S8" s="21"/>
      <c r="T8" s="21"/>
      <c r="X8" s="60" t="s">
        <v>143</v>
      </c>
      <c r="Y8" s="187">
        <f>Y7</f>
        <v>0.96923076923076923</v>
      </c>
      <c r="AB8" s="60" t="s">
        <v>145</v>
      </c>
      <c r="AC8" s="71">
        <f>AVERAGE(AC7:AC7)</f>
        <v>1</v>
      </c>
    </row>
    <row r="9" spans="1:38" s="20" customFormat="1" x14ac:dyDescent="0.25">
      <c r="S9" s="21"/>
      <c r="T9" s="21"/>
    </row>
    <row r="10" spans="1:38" s="20" customFormat="1" x14ac:dyDescent="0.25">
      <c r="S10" s="21"/>
      <c r="T10" s="21"/>
    </row>
    <row r="11" spans="1:38" s="20" customFormat="1" x14ac:dyDescent="0.25">
      <c r="S11" s="21"/>
      <c r="T11" s="21"/>
    </row>
    <row r="12" spans="1:38" s="20" customFormat="1" x14ac:dyDescent="0.25">
      <c r="S12" s="21"/>
      <c r="T12" s="21"/>
    </row>
    <row r="13" spans="1:38" s="20" customFormat="1" x14ac:dyDescent="0.25">
      <c r="S13" s="21"/>
      <c r="T13" s="21"/>
    </row>
    <row r="14" spans="1:38" s="20" customFormat="1" x14ac:dyDescent="0.25">
      <c r="S14" s="21"/>
      <c r="T14" s="21"/>
    </row>
    <row r="15" spans="1:38" s="20" customFormat="1" x14ac:dyDescent="0.25">
      <c r="S15" s="21"/>
      <c r="T15" s="21"/>
    </row>
    <row r="16" spans="1:38" s="20" customFormat="1" x14ac:dyDescent="0.25">
      <c r="S16" s="21"/>
      <c r="T16" s="21"/>
    </row>
    <row r="17" spans="19:20" s="20" customFormat="1" x14ac:dyDescent="0.25">
      <c r="S17" s="21"/>
      <c r="T17" s="21"/>
    </row>
    <row r="18" spans="19:20" s="20" customFormat="1" x14ac:dyDescent="0.25">
      <c r="S18" s="21"/>
      <c r="T18" s="21"/>
    </row>
    <row r="19" spans="19:20" s="20" customFormat="1" x14ac:dyDescent="0.25">
      <c r="S19" s="21"/>
      <c r="T19" s="21"/>
    </row>
    <row r="20" spans="19:20" s="20" customFormat="1" x14ac:dyDescent="0.25">
      <c r="S20" s="21"/>
      <c r="T20" s="21"/>
    </row>
    <row r="21" spans="19:20" s="20" customFormat="1" x14ac:dyDescent="0.25">
      <c r="S21" s="21"/>
      <c r="T21" s="21"/>
    </row>
    <row r="22" spans="19:20" s="20" customFormat="1" x14ac:dyDescent="0.25">
      <c r="S22" s="21"/>
      <c r="T22" s="21"/>
    </row>
    <row r="23" spans="19:20" s="20" customFormat="1" x14ac:dyDescent="0.25">
      <c r="S23" s="21"/>
      <c r="T23" s="21"/>
    </row>
    <row r="24" spans="19:20" s="20" customFormat="1" x14ac:dyDescent="0.25">
      <c r="S24" s="21"/>
      <c r="T24" s="21"/>
    </row>
    <row r="25" spans="19:20" s="20" customFormat="1" x14ac:dyDescent="0.25">
      <c r="S25" s="21"/>
      <c r="T25" s="21"/>
    </row>
    <row r="26" spans="19:20" s="20" customFormat="1" x14ac:dyDescent="0.25">
      <c r="S26" s="21"/>
      <c r="T26" s="21"/>
    </row>
    <row r="27" spans="19:20" s="20" customFormat="1" x14ac:dyDescent="0.25">
      <c r="S27" s="21"/>
      <c r="T27" s="21"/>
    </row>
    <row r="28" spans="19:20" s="20" customFormat="1" x14ac:dyDescent="0.25">
      <c r="S28" s="21"/>
      <c r="T28" s="21"/>
    </row>
    <row r="29" spans="19:20" s="20" customFormat="1" x14ac:dyDescent="0.25">
      <c r="S29" s="21"/>
      <c r="T29" s="21"/>
    </row>
    <row r="30" spans="19:20" s="20" customFormat="1" x14ac:dyDescent="0.25">
      <c r="S30" s="21"/>
      <c r="T30" s="21"/>
    </row>
    <row r="31" spans="19:20" s="20" customFormat="1" x14ac:dyDescent="0.25">
      <c r="S31" s="21"/>
      <c r="T31" s="21"/>
    </row>
    <row r="32" spans="19:20" s="20" customFormat="1" x14ac:dyDescent="0.25">
      <c r="S32" s="21"/>
      <c r="T32" s="21"/>
    </row>
    <row r="33" spans="19:20" s="20" customFormat="1" x14ac:dyDescent="0.25">
      <c r="S33" s="21"/>
      <c r="T33" s="21"/>
    </row>
    <row r="34" spans="19:20" s="20" customFormat="1" x14ac:dyDescent="0.25">
      <c r="S34" s="21"/>
      <c r="T34" s="21"/>
    </row>
    <row r="35" spans="19:20" s="20" customFormat="1" x14ac:dyDescent="0.25">
      <c r="S35" s="21"/>
      <c r="T35" s="21"/>
    </row>
    <row r="36" spans="19:20" s="20" customFormat="1" x14ac:dyDescent="0.25">
      <c r="S36" s="21"/>
      <c r="T36" s="21"/>
    </row>
    <row r="37" spans="19:20" s="20" customFormat="1" x14ac:dyDescent="0.25">
      <c r="S37" s="21"/>
      <c r="T37" s="21"/>
    </row>
    <row r="38" spans="19:20" s="20" customFormat="1" x14ac:dyDescent="0.25">
      <c r="S38" s="21"/>
      <c r="T38" s="21"/>
    </row>
    <row r="39" spans="19:20" s="20" customFormat="1" x14ac:dyDescent="0.25">
      <c r="S39" s="21"/>
      <c r="T39" s="21"/>
    </row>
    <row r="40" spans="19:20" s="20" customFormat="1" x14ac:dyDescent="0.25">
      <c r="S40" s="21"/>
      <c r="T40" s="21"/>
    </row>
    <row r="41" spans="19:20" s="20" customFormat="1" x14ac:dyDescent="0.25">
      <c r="S41" s="21"/>
      <c r="T41" s="21"/>
    </row>
    <row r="42" spans="19:20" s="20" customFormat="1" x14ac:dyDescent="0.25">
      <c r="S42" s="21"/>
      <c r="T42" s="21"/>
    </row>
    <row r="43" spans="19:20" s="20" customFormat="1" x14ac:dyDescent="0.25">
      <c r="S43" s="21"/>
      <c r="T43" s="21"/>
    </row>
    <row r="44" spans="19:20" s="20" customFormat="1" x14ac:dyDescent="0.25">
      <c r="S44" s="21"/>
      <c r="T44" s="21"/>
    </row>
    <row r="45" spans="19:20" s="20" customFormat="1" x14ac:dyDescent="0.25">
      <c r="S45" s="21"/>
      <c r="T45" s="21"/>
    </row>
    <row r="46" spans="19:20" s="20" customFormat="1" x14ac:dyDescent="0.25">
      <c r="S46" s="21"/>
      <c r="T46" s="21"/>
    </row>
    <row r="47" spans="19:20" s="20" customFormat="1" x14ac:dyDescent="0.25">
      <c r="S47" s="21"/>
      <c r="T47" s="21"/>
    </row>
    <row r="48" spans="19:20" s="20" customFormat="1" x14ac:dyDescent="0.25">
      <c r="S48" s="21"/>
      <c r="T48" s="21"/>
    </row>
    <row r="49" spans="19:20" s="20" customFormat="1" x14ac:dyDescent="0.25">
      <c r="S49" s="21"/>
      <c r="T49" s="21"/>
    </row>
    <row r="50" spans="19:20" s="20" customFormat="1" x14ac:dyDescent="0.25">
      <c r="S50" s="21"/>
      <c r="T50" s="21"/>
    </row>
    <row r="51" spans="19:20" s="20" customFormat="1" x14ac:dyDescent="0.25">
      <c r="S51" s="21"/>
      <c r="T51" s="21"/>
    </row>
    <row r="52" spans="19:20" s="20" customFormat="1" x14ac:dyDescent="0.25">
      <c r="S52" s="21"/>
      <c r="T52" s="21"/>
    </row>
    <row r="53" spans="19:20" s="20" customFormat="1" x14ac:dyDescent="0.25">
      <c r="S53" s="21"/>
      <c r="T53" s="21"/>
    </row>
    <row r="54" spans="19:20" s="20" customFormat="1" x14ac:dyDescent="0.25">
      <c r="S54" s="21"/>
      <c r="T54" s="21"/>
    </row>
    <row r="55" spans="19:20" s="20" customFormat="1" x14ac:dyDescent="0.25">
      <c r="S55" s="21"/>
      <c r="T55" s="21"/>
    </row>
    <row r="56" spans="19:20" s="20" customFormat="1" x14ac:dyDescent="0.25">
      <c r="S56" s="21"/>
      <c r="T56" s="21"/>
    </row>
    <row r="57" spans="19:20" s="20" customFormat="1" x14ac:dyDescent="0.25">
      <c r="S57" s="21"/>
      <c r="T57" s="21"/>
    </row>
    <row r="58" spans="19:20" s="20" customFormat="1" x14ac:dyDescent="0.25">
      <c r="S58" s="21"/>
      <c r="T58" s="21"/>
    </row>
    <row r="59" spans="19:20" s="20" customFormat="1" x14ac:dyDescent="0.25">
      <c r="S59" s="21"/>
      <c r="T59" s="21"/>
    </row>
    <row r="60" spans="19:20" s="20" customFormat="1" x14ac:dyDescent="0.25">
      <c r="S60" s="21"/>
      <c r="T60" s="21"/>
    </row>
    <row r="61" spans="19:20" s="20" customFormat="1" x14ac:dyDescent="0.25">
      <c r="S61" s="21"/>
      <c r="T61" s="21"/>
    </row>
    <row r="62" spans="19:20" s="20" customFormat="1" x14ac:dyDescent="0.25">
      <c r="S62" s="21"/>
      <c r="T62" s="21"/>
    </row>
    <row r="63" spans="19:20" s="20" customFormat="1" x14ac:dyDescent="0.25">
      <c r="S63" s="21"/>
      <c r="T63" s="21"/>
    </row>
    <row r="64" spans="19:20" s="20" customFormat="1" x14ac:dyDescent="0.25">
      <c r="S64" s="21"/>
      <c r="T64" s="21"/>
    </row>
    <row r="65" spans="19:20" s="20" customFormat="1" x14ac:dyDescent="0.25">
      <c r="S65" s="21"/>
      <c r="T65" s="21"/>
    </row>
    <row r="66" spans="19:20" s="20" customFormat="1" x14ac:dyDescent="0.25">
      <c r="S66" s="21"/>
      <c r="T66" s="21"/>
    </row>
    <row r="67" spans="19:20" s="20" customFormat="1" x14ac:dyDescent="0.25">
      <c r="S67" s="21"/>
      <c r="T67" s="21"/>
    </row>
    <row r="68" spans="19:20" s="20" customFormat="1" x14ac:dyDescent="0.25">
      <c r="S68" s="21"/>
      <c r="T68" s="21"/>
    </row>
    <row r="69" spans="19:20" s="20" customFormat="1" x14ac:dyDescent="0.25">
      <c r="S69" s="21"/>
      <c r="T69" s="21"/>
    </row>
    <row r="70" spans="19:20" s="20" customFormat="1" x14ac:dyDescent="0.25">
      <c r="S70" s="21"/>
      <c r="T70" s="21"/>
    </row>
    <row r="71" spans="19:20" s="20" customFormat="1" x14ac:dyDescent="0.25">
      <c r="S71" s="21"/>
      <c r="T71" s="21"/>
    </row>
    <row r="72" spans="19:20" s="20" customFormat="1" x14ac:dyDescent="0.25">
      <c r="S72" s="21"/>
      <c r="T72" s="21"/>
    </row>
    <row r="73" spans="19:20" s="20" customFormat="1" x14ac:dyDescent="0.25">
      <c r="S73" s="21"/>
      <c r="T73" s="21"/>
    </row>
    <row r="74" spans="19:20" s="20" customFormat="1" x14ac:dyDescent="0.25">
      <c r="S74" s="21"/>
      <c r="T74" s="21"/>
    </row>
    <row r="75" spans="19:20" s="20" customFormat="1" x14ac:dyDescent="0.25">
      <c r="S75" s="21"/>
      <c r="T75" s="21"/>
    </row>
    <row r="76" spans="19:20" s="20" customFormat="1" x14ac:dyDescent="0.25">
      <c r="S76" s="21"/>
      <c r="T76" s="21"/>
    </row>
    <row r="77" spans="19:20" s="20" customFormat="1" x14ac:dyDescent="0.25">
      <c r="S77" s="21"/>
      <c r="T77" s="21"/>
    </row>
    <row r="78" spans="19:20" s="20" customFormat="1" x14ac:dyDescent="0.25">
      <c r="S78" s="21"/>
      <c r="T78" s="21"/>
    </row>
  </sheetData>
  <mergeCells count="14">
    <mergeCell ref="Z1:AB3"/>
    <mergeCell ref="A5:B5"/>
    <mergeCell ref="A4:I4"/>
    <mergeCell ref="J4:O5"/>
    <mergeCell ref="P4:U5"/>
    <mergeCell ref="V4:V5"/>
    <mergeCell ref="W4:AD4"/>
    <mergeCell ref="C5:D5"/>
    <mergeCell ref="E5:F5"/>
    <mergeCell ref="I5:I6"/>
    <mergeCell ref="W5:Z5"/>
    <mergeCell ref="AA5:AD5"/>
    <mergeCell ref="C1:V3"/>
    <mergeCell ref="H5:H6"/>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D10"/>
  <sheetViews>
    <sheetView topLeftCell="P1" zoomScaleNormal="100" zoomScalePageLayoutView="140" workbookViewId="0">
      <selection activeCell="AD11" sqref="AD11"/>
    </sheetView>
  </sheetViews>
  <sheetFormatPr baseColWidth="10" defaultColWidth="11.42578125" defaultRowHeight="15" x14ac:dyDescent="0.25"/>
  <cols>
    <col min="2" max="2" width="14" customWidth="1"/>
    <col min="3" max="3" width="19" customWidth="1"/>
    <col min="4" max="4" width="20" customWidth="1"/>
    <col min="6" max="6" width="14.42578125" customWidth="1"/>
    <col min="8" max="8" width="28.42578125" customWidth="1"/>
    <col min="9" max="9" width="15.42578125" customWidth="1"/>
    <col min="10" max="10" width="27" customWidth="1"/>
    <col min="11" max="11" width="18.85546875" customWidth="1"/>
    <col min="12" max="12" width="14.7109375" customWidth="1"/>
    <col min="14" max="15" width="20.42578125" customWidth="1"/>
    <col min="16" max="16" width="25.42578125" customWidth="1"/>
    <col min="17" max="17" width="20.42578125" customWidth="1"/>
    <col min="18" max="18" width="14.7109375" customWidth="1"/>
    <col min="19" max="19" width="15.7109375" customWidth="1"/>
    <col min="20" max="20" width="15.42578125" customWidth="1"/>
    <col min="21" max="21" width="21.42578125" customWidth="1"/>
    <col min="22" max="22" width="14.140625" customWidth="1"/>
    <col min="23" max="23" width="12.85546875" customWidth="1"/>
    <col min="24" max="24" width="20.42578125" customWidth="1"/>
    <col min="25" max="25" width="21.42578125" customWidth="1"/>
    <col min="26" max="26" width="25.85546875" customWidth="1"/>
    <col min="28" max="28" width="17.28515625" customWidth="1"/>
    <col min="29" max="29" width="21.42578125" customWidth="1"/>
    <col min="30" max="30" width="27.85546875" customWidth="1"/>
  </cols>
  <sheetData>
    <row r="1" spans="1:30" s="1" customFormat="1" ht="12" x14ac:dyDescent="0.25">
      <c r="C1" s="212" t="s">
        <v>245</v>
      </c>
      <c r="D1" s="212"/>
      <c r="E1" s="212"/>
      <c r="F1" s="212"/>
      <c r="G1" s="212"/>
      <c r="H1" s="212"/>
      <c r="I1" s="212"/>
      <c r="J1" s="212"/>
      <c r="K1" s="212"/>
      <c r="L1" s="212"/>
      <c r="M1" s="212"/>
      <c r="N1" s="212"/>
      <c r="O1" s="212"/>
      <c r="P1" s="212"/>
      <c r="Q1" s="212"/>
      <c r="R1" s="212"/>
      <c r="S1" s="212"/>
      <c r="T1" s="212"/>
      <c r="U1" s="212"/>
      <c r="V1" s="212"/>
      <c r="Z1" s="229"/>
      <c r="AA1" s="229"/>
      <c r="AB1" s="230"/>
      <c r="AC1" s="98" t="s">
        <v>193</v>
      </c>
      <c r="AD1" s="101">
        <v>44512</v>
      </c>
    </row>
    <row r="2" spans="1:30"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99" t="s">
        <v>0</v>
      </c>
      <c r="AD2" s="100">
        <v>3</v>
      </c>
    </row>
    <row r="3" spans="1:30"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99" t="s">
        <v>194</v>
      </c>
      <c r="AD3" s="100" t="s">
        <v>195</v>
      </c>
    </row>
    <row r="4" spans="1:30"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row>
    <row r="5" spans="1:30" s="9" customFormat="1" ht="51.75"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30"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row>
    <row r="7" spans="1:30" ht="97.5" customHeight="1" x14ac:dyDescent="0.25">
      <c r="A7" s="280" t="s">
        <v>29</v>
      </c>
      <c r="B7" s="281" t="s">
        <v>30</v>
      </c>
      <c r="C7" s="281" t="s">
        <v>42</v>
      </c>
      <c r="D7" s="280" t="s">
        <v>70</v>
      </c>
      <c r="E7" s="281" t="s">
        <v>54</v>
      </c>
      <c r="F7" s="283" t="s">
        <v>54</v>
      </c>
      <c r="G7" s="283" t="s">
        <v>34</v>
      </c>
      <c r="H7" s="280" t="s">
        <v>54</v>
      </c>
      <c r="I7" s="282" t="s">
        <v>55</v>
      </c>
      <c r="J7" s="284" t="s">
        <v>173</v>
      </c>
      <c r="K7" s="286" t="s">
        <v>56</v>
      </c>
      <c r="L7" s="288" t="s">
        <v>88</v>
      </c>
      <c r="M7" s="286" t="s">
        <v>39</v>
      </c>
      <c r="N7" s="288">
        <v>0</v>
      </c>
      <c r="O7" s="288"/>
      <c r="P7" s="149" t="s">
        <v>225</v>
      </c>
      <c r="Q7" s="146" t="s">
        <v>226</v>
      </c>
      <c r="R7" s="146" t="s">
        <v>88</v>
      </c>
      <c r="S7" s="146" t="s">
        <v>39</v>
      </c>
      <c r="T7" s="147"/>
      <c r="U7" s="147"/>
      <c r="V7" s="290" t="s">
        <v>85</v>
      </c>
      <c r="W7" s="276">
        <v>0.95399999999999996</v>
      </c>
      <c r="X7" s="274">
        <v>0.93</v>
      </c>
      <c r="Y7" s="276">
        <v>0.95399999999999996</v>
      </c>
      <c r="Z7" s="278" t="s">
        <v>255</v>
      </c>
      <c r="AA7" s="186">
        <v>0.95199999999999996</v>
      </c>
      <c r="AB7" s="144">
        <v>0.95</v>
      </c>
      <c r="AC7" s="186">
        <v>0.95199999999999996</v>
      </c>
      <c r="AD7" s="145" t="s">
        <v>256</v>
      </c>
    </row>
    <row r="8" spans="1:30" ht="94.5" customHeight="1" x14ac:dyDescent="0.25">
      <c r="A8" s="280"/>
      <c r="B8" s="281"/>
      <c r="C8" s="281"/>
      <c r="D8" s="280"/>
      <c r="E8" s="281"/>
      <c r="F8" s="283"/>
      <c r="G8" s="283"/>
      <c r="H8" s="280"/>
      <c r="I8" s="282"/>
      <c r="J8" s="285"/>
      <c r="K8" s="287"/>
      <c r="L8" s="289"/>
      <c r="M8" s="287"/>
      <c r="N8" s="289"/>
      <c r="O8" s="289"/>
      <c r="P8" s="58" t="s">
        <v>227</v>
      </c>
      <c r="Q8" s="57" t="s">
        <v>228</v>
      </c>
      <c r="R8" s="144" t="s">
        <v>88</v>
      </c>
      <c r="S8" s="93" t="s">
        <v>39</v>
      </c>
      <c r="T8" s="144"/>
      <c r="U8" s="144"/>
      <c r="V8" s="291"/>
      <c r="W8" s="277"/>
      <c r="X8" s="275"/>
      <c r="Y8" s="277"/>
      <c r="Z8" s="279"/>
      <c r="AA8" s="186">
        <v>0.95569999999999999</v>
      </c>
      <c r="AB8" s="144">
        <v>0.9</v>
      </c>
      <c r="AC8" s="186">
        <v>0.95569999999999999</v>
      </c>
      <c r="AD8" s="145" t="s">
        <v>257</v>
      </c>
    </row>
    <row r="9" spans="1:30" ht="82.5" customHeight="1" x14ac:dyDescent="0.25">
      <c r="A9" s="280"/>
      <c r="B9" s="281"/>
      <c r="C9" s="281"/>
      <c r="D9" s="280"/>
      <c r="E9" s="281"/>
      <c r="F9" s="283"/>
      <c r="G9" s="283"/>
      <c r="H9" s="280"/>
      <c r="I9" s="281"/>
      <c r="J9" s="150" t="s">
        <v>87</v>
      </c>
      <c r="K9" s="151" t="s">
        <v>86</v>
      </c>
      <c r="L9" s="151" t="s">
        <v>89</v>
      </c>
      <c r="M9" s="151" t="s">
        <v>39</v>
      </c>
      <c r="N9" s="143">
        <v>0.81</v>
      </c>
      <c r="O9" s="143"/>
      <c r="P9" s="148"/>
      <c r="Q9" s="148"/>
      <c r="R9" s="148"/>
      <c r="S9" s="148"/>
      <c r="T9" s="148"/>
      <c r="U9" s="148"/>
      <c r="V9" s="292"/>
      <c r="W9" s="170"/>
      <c r="X9" s="172">
        <v>0.9</v>
      </c>
      <c r="Y9" s="172">
        <v>0.53500000000000003</v>
      </c>
      <c r="Z9" s="171" t="s">
        <v>258</v>
      </c>
      <c r="AA9" s="141"/>
      <c r="AB9" s="141"/>
      <c r="AC9" s="141"/>
      <c r="AD9" s="142"/>
    </row>
    <row r="10" spans="1:30" ht="41.25" customHeight="1" thickBot="1" x14ac:dyDescent="0.3">
      <c r="X10" s="108" t="s">
        <v>143</v>
      </c>
      <c r="Y10" s="187">
        <f>AVERAGE(Y7)</f>
        <v>0.95399999999999996</v>
      </c>
      <c r="AB10" s="108" t="s">
        <v>145</v>
      </c>
      <c r="AC10" s="187">
        <f>AVERAGE(AC7:AC8)</f>
        <v>0.95384999999999998</v>
      </c>
    </row>
  </sheetData>
  <mergeCells count="34">
    <mergeCell ref="Z1:AB3"/>
    <mergeCell ref="J7:J8"/>
    <mergeCell ref="K7:K8"/>
    <mergeCell ref="L7:L8"/>
    <mergeCell ref="M7:M8"/>
    <mergeCell ref="N7:N8"/>
    <mergeCell ref="O7:O8"/>
    <mergeCell ref="J4:O5"/>
    <mergeCell ref="P4:U5"/>
    <mergeCell ref="V4:V5"/>
    <mergeCell ref="W4:AD4"/>
    <mergeCell ref="W5:Z5"/>
    <mergeCell ref="AA5:AD5"/>
    <mergeCell ref="V7:V9"/>
    <mergeCell ref="C1:V3"/>
    <mergeCell ref="W7:W8"/>
    <mergeCell ref="A4:I4"/>
    <mergeCell ref="C5:D5"/>
    <mergeCell ref="E5:F5"/>
    <mergeCell ref="I5:I6"/>
    <mergeCell ref="A5:B5"/>
    <mergeCell ref="H5:H6"/>
    <mergeCell ref="X7:X8"/>
    <mergeCell ref="Y7:Y8"/>
    <mergeCell ref="Z7:Z8"/>
    <mergeCell ref="A7:A9"/>
    <mergeCell ref="B7:B9"/>
    <mergeCell ref="C7:C9"/>
    <mergeCell ref="D7:D9"/>
    <mergeCell ref="I7:I9"/>
    <mergeCell ref="H7:H9"/>
    <mergeCell ref="G7:G9"/>
    <mergeCell ref="F7:F9"/>
    <mergeCell ref="E7:E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IW14"/>
  <sheetViews>
    <sheetView topLeftCell="I1" zoomScale="115" zoomScaleNormal="115" zoomScalePageLayoutView="130" workbookViewId="0">
      <selection activeCell="P7" sqref="P7"/>
    </sheetView>
  </sheetViews>
  <sheetFormatPr baseColWidth="10" defaultColWidth="11.42578125" defaultRowHeight="15" x14ac:dyDescent="0.25"/>
  <cols>
    <col min="1" max="1" width="23.140625" customWidth="1"/>
    <col min="2" max="2" width="23" customWidth="1"/>
    <col min="3" max="3" width="22.42578125" customWidth="1"/>
    <col min="4" max="5" width="22" customWidth="1"/>
    <col min="6" max="6" width="14.7109375" customWidth="1"/>
    <col min="7" max="7" width="14.140625" customWidth="1"/>
    <col min="8" max="8" width="17.42578125" customWidth="1"/>
    <col min="9" max="9" width="23.42578125" customWidth="1"/>
    <col min="10" max="10" width="22.28515625" customWidth="1"/>
    <col min="11" max="11" width="18.42578125" customWidth="1"/>
    <col min="12" max="12" width="14.42578125" customWidth="1"/>
    <col min="13" max="13" width="13.85546875" customWidth="1"/>
    <col min="14" max="14" width="24.42578125" customWidth="1"/>
    <col min="15" max="15" width="13.140625" customWidth="1"/>
    <col min="16" max="16" width="18.85546875" customWidth="1"/>
    <col min="17" max="17" width="19" customWidth="1"/>
    <col min="18" max="18" width="17.42578125" customWidth="1"/>
    <col min="19" max="20" width="13.42578125" bestFit="1" customWidth="1"/>
    <col min="21" max="21" width="17.42578125" bestFit="1" customWidth="1"/>
    <col min="22" max="22" width="17.140625" customWidth="1"/>
    <col min="24" max="24" width="15.42578125" customWidth="1"/>
    <col min="25" max="25" width="15.85546875" customWidth="1"/>
    <col min="26" max="26" width="39.85546875" customWidth="1"/>
    <col min="28" max="28" width="17.7109375" customWidth="1"/>
    <col min="29" max="29" width="14.42578125" customWidth="1"/>
    <col min="30" max="30" width="39.85546875" customWidth="1"/>
    <col min="69" max="932" width="11.42578125" style="23"/>
  </cols>
  <sheetData>
    <row r="1" spans="1:933" s="1" customFormat="1" x14ac:dyDescent="0.25">
      <c r="C1" s="212" t="s">
        <v>245</v>
      </c>
      <c r="D1" s="212"/>
      <c r="E1" s="212"/>
      <c r="F1" s="212"/>
      <c r="G1" s="212"/>
      <c r="H1" s="212"/>
      <c r="I1" s="212"/>
      <c r="J1" s="212"/>
      <c r="K1" s="212"/>
      <c r="L1" s="212"/>
      <c r="M1" s="212"/>
      <c r="N1" s="212"/>
      <c r="O1" s="212"/>
      <c r="P1" s="212"/>
      <c r="Q1" s="212"/>
      <c r="R1" s="212"/>
      <c r="S1" s="212"/>
      <c r="T1" s="212"/>
      <c r="U1" s="212"/>
      <c r="V1" s="212"/>
      <c r="AA1" s="229"/>
      <c r="AB1" s="230"/>
      <c r="AC1" s="98" t="s">
        <v>193</v>
      </c>
      <c r="AD1" s="101">
        <v>44512</v>
      </c>
      <c r="AE1"/>
      <c r="AF1"/>
      <c r="AG1"/>
      <c r="AH1"/>
      <c r="AI1"/>
      <c r="AJ1"/>
      <c r="AK1"/>
      <c r="AL1"/>
      <c r="AM1"/>
      <c r="AN1"/>
      <c r="AO1"/>
      <c r="AP1"/>
      <c r="AQ1"/>
      <c r="AR1"/>
      <c r="AS1"/>
      <c r="AT1"/>
      <c r="AU1"/>
      <c r="AV1"/>
      <c r="AW1"/>
      <c r="AX1"/>
      <c r="AY1"/>
      <c r="AZ1"/>
      <c r="BA1"/>
      <c r="BB1"/>
      <c r="BC1"/>
      <c r="BD1"/>
      <c r="BE1"/>
      <c r="BF1"/>
      <c r="BG1"/>
      <c r="BH1"/>
      <c r="BI1"/>
      <c r="BJ1"/>
      <c r="BK1"/>
      <c r="BL1"/>
      <c r="BM1"/>
      <c r="BN1"/>
      <c r="BO1"/>
      <c r="BP1"/>
    </row>
    <row r="2" spans="1:933" s="1" customFormat="1" x14ac:dyDescent="0.25">
      <c r="C2" s="212"/>
      <c r="D2" s="212"/>
      <c r="E2" s="212"/>
      <c r="F2" s="212"/>
      <c r="G2" s="212"/>
      <c r="H2" s="212"/>
      <c r="I2" s="212"/>
      <c r="J2" s="212"/>
      <c r="K2" s="212"/>
      <c r="L2" s="212"/>
      <c r="M2" s="212"/>
      <c r="N2" s="212"/>
      <c r="O2" s="212"/>
      <c r="P2" s="212"/>
      <c r="Q2" s="212"/>
      <c r="R2" s="212"/>
      <c r="S2" s="212"/>
      <c r="T2" s="212"/>
      <c r="U2" s="212"/>
      <c r="V2" s="212"/>
      <c r="AA2" s="229"/>
      <c r="AB2" s="230"/>
      <c r="AC2" s="99" t="s">
        <v>0</v>
      </c>
      <c r="AD2" s="100">
        <v>3</v>
      </c>
      <c r="AE2"/>
      <c r="AF2"/>
      <c r="AG2"/>
      <c r="AH2"/>
      <c r="AI2"/>
      <c r="AJ2"/>
      <c r="AK2"/>
      <c r="AL2"/>
      <c r="AM2"/>
      <c r="AN2"/>
      <c r="AO2"/>
      <c r="AP2"/>
      <c r="AQ2"/>
      <c r="AR2"/>
      <c r="AS2"/>
      <c r="AT2"/>
      <c r="AU2"/>
      <c r="AV2"/>
      <c r="AW2"/>
      <c r="AX2"/>
      <c r="AY2"/>
      <c r="AZ2"/>
      <c r="BA2"/>
      <c r="BB2"/>
      <c r="BC2"/>
      <c r="BD2"/>
      <c r="BE2"/>
      <c r="BF2"/>
      <c r="BG2"/>
      <c r="BH2"/>
      <c r="BI2"/>
      <c r="BJ2"/>
      <c r="BK2"/>
      <c r="BL2"/>
      <c r="BM2"/>
      <c r="BN2"/>
      <c r="BO2"/>
      <c r="BP2"/>
    </row>
    <row r="3" spans="1:933" s="1" customFormat="1" ht="31.5"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99" t="s">
        <v>194</v>
      </c>
      <c r="AD3" s="100" t="s">
        <v>195</v>
      </c>
      <c r="AE3"/>
      <c r="AF3"/>
      <c r="AG3"/>
      <c r="AH3"/>
      <c r="AI3"/>
      <c r="AJ3"/>
      <c r="AK3"/>
      <c r="AL3"/>
      <c r="AM3"/>
      <c r="AN3"/>
      <c r="AO3"/>
      <c r="AP3"/>
      <c r="AQ3"/>
      <c r="AR3"/>
      <c r="AS3"/>
      <c r="AT3"/>
      <c r="AU3"/>
      <c r="AV3"/>
      <c r="AW3"/>
      <c r="AX3"/>
      <c r="AY3"/>
      <c r="AZ3"/>
      <c r="BA3"/>
      <c r="BB3"/>
      <c r="BC3"/>
      <c r="BD3"/>
      <c r="BE3"/>
      <c r="BF3"/>
      <c r="BG3"/>
      <c r="BH3"/>
      <c r="BI3"/>
      <c r="BJ3"/>
      <c r="BK3"/>
      <c r="BL3"/>
      <c r="BM3"/>
      <c r="BN3"/>
      <c r="BO3"/>
      <c r="BP3"/>
    </row>
    <row r="4" spans="1:933"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c r="AF4"/>
      <c r="AG4"/>
      <c r="AH4"/>
      <c r="AI4"/>
      <c r="AJ4"/>
      <c r="AK4"/>
      <c r="AL4"/>
      <c r="AM4"/>
      <c r="AN4"/>
      <c r="AO4"/>
      <c r="AP4"/>
      <c r="AQ4"/>
      <c r="AR4"/>
      <c r="AS4"/>
      <c r="AT4"/>
      <c r="AU4"/>
      <c r="AV4"/>
      <c r="AW4"/>
      <c r="AX4"/>
      <c r="AY4"/>
      <c r="AZ4"/>
      <c r="BA4"/>
      <c r="BB4"/>
      <c r="BC4"/>
      <c r="BD4"/>
      <c r="BE4"/>
      <c r="BF4"/>
      <c r="BG4"/>
      <c r="BH4"/>
      <c r="BI4"/>
      <c r="BJ4"/>
      <c r="BK4"/>
      <c r="BL4"/>
      <c r="BM4"/>
      <c r="BN4"/>
      <c r="BO4"/>
      <c r="BP4"/>
    </row>
    <row r="5" spans="1:933" s="9" customFormat="1" ht="45"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row>
    <row r="6" spans="1:933"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c r="AF6"/>
      <c r="AG6"/>
      <c r="AH6"/>
      <c r="AI6"/>
      <c r="AJ6"/>
      <c r="AK6"/>
      <c r="AL6"/>
      <c r="AM6"/>
      <c r="AN6"/>
      <c r="AO6"/>
      <c r="AP6"/>
      <c r="AQ6"/>
      <c r="AR6"/>
      <c r="AS6"/>
      <c r="AT6"/>
      <c r="AU6"/>
      <c r="AV6"/>
      <c r="AW6"/>
      <c r="AX6"/>
      <c r="AY6"/>
      <c r="AZ6"/>
      <c r="BA6"/>
      <c r="BB6"/>
      <c r="BC6"/>
      <c r="BD6"/>
      <c r="BE6"/>
      <c r="BF6"/>
      <c r="BG6"/>
      <c r="BH6"/>
      <c r="BI6"/>
      <c r="BJ6"/>
      <c r="BK6"/>
      <c r="BL6"/>
      <c r="BM6"/>
      <c r="BN6"/>
      <c r="BO6"/>
      <c r="BP6"/>
    </row>
    <row r="7" spans="1:933" s="10" customFormat="1" ht="169.5" customHeight="1" x14ac:dyDescent="0.25">
      <c r="A7" s="306" t="s">
        <v>29</v>
      </c>
      <c r="B7" s="306" t="s">
        <v>30</v>
      </c>
      <c r="C7" s="306" t="s">
        <v>51</v>
      </c>
      <c r="D7" s="306" t="s">
        <v>73</v>
      </c>
      <c r="E7" s="306" t="s">
        <v>31</v>
      </c>
      <c r="F7" s="258" t="s">
        <v>50</v>
      </c>
      <c r="G7" s="306" t="s">
        <v>44</v>
      </c>
      <c r="H7" s="306" t="s">
        <v>52</v>
      </c>
      <c r="I7" s="306" t="s">
        <v>55</v>
      </c>
      <c r="J7" s="303" t="s">
        <v>53</v>
      </c>
      <c r="K7" s="303" t="s">
        <v>238</v>
      </c>
      <c r="L7" s="303" t="s">
        <v>88</v>
      </c>
      <c r="M7" s="303" t="s">
        <v>39</v>
      </c>
      <c r="N7" s="303"/>
      <c r="O7" s="293"/>
      <c r="P7" s="63" t="s">
        <v>229</v>
      </c>
      <c r="Q7" s="63" t="s">
        <v>230</v>
      </c>
      <c r="R7" s="62" t="s">
        <v>88</v>
      </c>
      <c r="S7" s="93" t="s">
        <v>39</v>
      </c>
      <c r="T7" s="63"/>
      <c r="U7" s="76"/>
      <c r="V7" s="305" t="s">
        <v>142</v>
      </c>
      <c r="W7" s="295">
        <v>1.2875000000000001</v>
      </c>
      <c r="X7" s="297">
        <v>0.08</v>
      </c>
      <c r="Y7" s="299">
        <v>1.2875000000000001</v>
      </c>
      <c r="Z7" s="301" t="s">
        <v>259</v>
      </c>
      <c r="AA7" s="74">
        <v>0.8821</v>
      </c>
      <c r="AB7" s="74">
        <v>1</v>
      </c>
      <c r="AC7" s="189">
        <v>0.8821</v>
      </c>
      <c r="AD7" s="64" t="s">
        <v>260</v>
      </c>
      <c r="AE7"/>
      <c r="AF7"/>
      <c r="AG7"/>
      <c r="AH7"/>
      <c r="AI7"/>
      <c r="AJ7"/>
      <c r="AK7"/>
      <c r="AL7"/>
      <c r="AM7"/>
      <c r="AN7"/>
      <c r="AO7"/>
      <c r="AP7"/>
      <c r="AQ7"/>
      <c r="AR7"/>
      <c r="AS7"/>
      <c r="AT7"/>
      <c r="AU7"/>
      <c r="AV7"/>
      <c r="AW7"/>
      <c r="AX7"/>
      <c r="AY7"/>
      <c r="AZ7"/>
      <c r="BA7"/>
      <c r="BB7"/>
      <c r="BC7"/>
      <c r="BD7"/>
      <c r="BE7"/>
      <c r="BF7"/>
      <c r="BG7"/>
      <c r="BH7"/>
      <c r="BI7"/>
      <c r="BJ7"/>
      <c r="BK7"/>
      <c r="BL7"/>
      <c r="BM7"/>
      <c r="BN7"/>
      <c r="BO7"/>
      <c r="BP7"/>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5"/>
    </row>
    <row r="8" spans="1:933" s="10" customFormat="1" ht="38.25" x14ac:dyDescent="0.25">
      <c r="A8" s="306"/>
      <c r="B8" s="306"/>
      <c r="C8" s="306"/>
      <c r="D8" s="306"/>
      <c r="E8" s="306"/>
      <c r="F8" s="258"/>
      <c r="G8" s="306"/>
      <c r="H8" s="306"/>
      <c r="I8" s="306"/>
      <c r="J8" s="304"/>
      <c r="K8" s="304"/>
      <c r="L8" s="304"/>
      <c r="M8" s="304"/>
      <c r="N8" s="304"/>
      <c r="O8" s="294"/>
      <c r="P8" s="61" t="s">
        <v>231</v>
      </c>
      <c r="Q8" s="61" t="s">
        <v>239</v>
      </c>
      <c r="R8" s="94" t="s">
        <v>88</v>
      </c>
      <c r="S8" s="94" t="s">
        <v>35</v>
      </c>
      <c r="T8" s="61"/>
      <c r="U8" s="75"/>
      <c r="V8" s="305"/>
      <c r="W8" s="296"/>
      <c r="X8" s="298"/>
      <c r="Y8" s="300"/>
      <c r="Z8" s="302"/>
      <c r="AA8" s="165">
        <v>21</v>
      </c>
      <c r="AB8" s="165">
        <v>20</v>
      </c>
      <c r="AC8" s="65">
        <v>1</v>
      </c>
      <c r="AD8" s="64" t="s">
        <v>261</v>
      </c>
      <c r="AE8"/>
      <c r="AF8"/>
      <c r="AG8"/>
      <c r="AH8"/>
      <c r="AI8"/>
      <c r="AJ8"/>
      <c r="AK8"/>
      <c r="AL8"/>
      <c r="AM8"/>
      <c r="AN8"/>
      <c r="AO8"/>
      <c r="AP8"/>
      <c r="AQ8"/>
      <c r="AR8"/>
      <c r="AS8"/>
      <c r="AT8"/>
      <c r="AU8"/>
      <c r="AV8"/>
      <c r="AW8"/>
      <c r="AX8"/>
      <c r="AY8"/>
      <c r="AZ8"/>
      <c r="BA8"/>
      <c r="BB8"/>
      <c r="BC8"/>
      <c r="BD8"/>
      <c r="BE8"/>
      <c r="BF8"/>
      <c r="BG8"/>
      <c r="BH8"/>
      <c r="BI8"/>
      <c r="BJ8"/>
      <c r="BK8"/>
      <c r="BL8"/>
      <c r="BM8"/>
      <c r="BN8"/>
      <c r="BO8"/>
      <c r="BP8"/>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5"/>
    </row>
    <row r="9" spans="1:933" ht="48" thickBot="1" x14ac:dyDescent="0.3">
      <c r="X9" s="60" t="s">
        <v>143</v>
      </c>
      <c r="Y9" s="71">
        <v>1</v>
      </c>
      <c r="AB9" s="60" t="s">
        <v>143</v>
      </c>
      <c r="AC9" s="187">
        <f>AVERAGE(AC7:AC8)</f>
        <v>0.94104999999999994</v>
      </c>
    </row>
    <row r="10" spans="1:933" x14ac:dyDescent="0.25">
      <c r="S10" s="11"/>
    </row>
    <row r="13" spans="1:933" x14ac:dyDescent="0.25">
      <c r="Y13" s="12"/>
    </row>
    <row r="14" spans="1:933" x14ac:dyDescent="0.25">
      <c r="Y14" s="13"/>
    </row>
  </sheetData>
  <mergeCells count="34">
    <mergeCell ref="AA1:AB3"/>
    <mergeCell ref="H5:H6"/>
    <mergeCell ref="V7:V8"/>
    <mergeCell ref="A7:A8"/>
    <mergeCell ref="B7:B8"/>
    <mergeCell ref="C7:C8"/>
    <mergeCell ref="D7:D8"/>
    <mergeCell ref="E7:E8"/>
    <mergeCell ref="F7:F8"/>
    <mergeCell ref="G7:G8"/>
    <mergeCell ref="H7:H8"/>
    <mergeCell ref="I7:I8"/>
    <mergeCell ref="C1:V3"/>
    <mergeCell ref="A4:I4"/>
    <mergeCell ref="J4:O5"/>
    <mergeCell ref="P4:U5"/>
    <mergeCell ref="A5:B5"/>
    <mergeCell ref="V4:V5"/>
    <mergeCell ref="W4:AD4"/>
    <mergeCell ref="C5:D5"/>
    <mergeCell ref="E5:F5"/>
    <mergeCell ref="I5:I6"/>
    <mergeCell ref="W5:Z5"/>
    <mergeCell ref="AA5:AD5"/>
    <mergeCell ref="J7:J8"/>
    <mergeCell ref="K7:K8"/>
    <mergeCell ref="L7:L8"/>
    <mergeCell ref="M7:M8"/>
    <mergeCell ref="N7:N8"/>
    <mergeCell ref="O7:O8"/>
    <mergeCell ref="W7:W8"/>
    <mergeCell ref="X7:X8"/>
    <mergeCell ref="Y7:Y8"/>
    <mergeCell ref="Z7:Z8"/>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E51D-CC6B-4EFC-A844-2B24E476AD96}">
  <sheetPr>
    <tabColor theme="9" tint="0.79998168889431442"/>
  </sheetPr>
  <dimension ref="A1:AL78"/>
  <sheetViews>
    <sheetView topLeftCell="Q1" workbookViewId="0">
      <selection activeCell="Y7" sqref="Y7"/>
    </sheetView>
  </sheetViews>
  <sheetFormatPr baseColWidth="10"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5.42578125" style="15" customWidth="1"/>
    <col min="7" max="7" width="19.7109375" style="15" customWidth="1"/>
    <col min="8" max="8" width="16.42578125" style="15" customWidth="1"/>
    <col min="9" max="9" width="21.85546875" style="15" customWidth="1"/>
    <col min="10" max="10" width="23" style="15" customWidth="1"/>
    <col min="11" max="11" width="25.42578125" style="15" customWidth="1"/>
    <col min="12" max="12" width="13.42578125" style="15" customWidth="1"/>
    <col min="13" max="13" width="11.42578125" style="15"/>
    <col min="14" max="14" width="20.28515625" style="15" customWidth="1"/>
    <col min="15" max="15" width="20.140625" style="15" customWidth="1"/>
    <col min="16" max="16" width="25.28515625" style="15" customWidth="1"/>
    <col min="17" max="17" width="20.85546875" style="15" customWidth="1"/>
    <col min="18" max="18" width="17.85546875" style="15" customWidth="1"/>
    <col min="19" max="19" width="17.42578125" style="16" bestFit="1" customWidth="1"/>
    <col min="20" max="20" width="16.7109375" style="16" customWidth="1"/>
    <col min="21" max="21" width="16.7109375" style="15" customWidth="1"/>
    <col min="22" max="22" width="16.28515625" style="15" customWidth="1"/>
    <col min="23" max="23" width="10.28515625" style="15" customWidth="1"/>
    <col min="24" max="24" width="16.5703125" style="15" customWidth="1"/>
    <col min="25" max="25" width="11.28515625" style="15" customWidth="1"/>
    <col min="26" max="26" width="116.7109375" style="15" customWidth="1"/>
    <col min="27" max="27" width="11.42578125" style="15"/>
    <col min="28" max="28" width="12.42578125" style="15" customWidth="1"/>
    <col min="29" max="29" width="14.7109375" style="15" customWidth="1"/>
    <col min="30" max="30" width="57.140625" style="15" customWidth="1"/>
    <col min="31" max="16384" width="11.42578125" style="15"/>
  </cols>
  <sheetData>
    <row r="1" spans="1:38" s="1" customFormat="1" ht="12" x14ac:dyDescent="0.25">
      <c r="C1" s="212" t="s">
        <v>245</v>
      </c>
      <c r="D1" s="212"/>
      <c r="E1" s="212"/>
      <c r="F1" s="212"/>
      <c r="G1" s="212"/>
      <c r="H1" s="212"/>
      <c r="I1" s="212"/>
      <c r="J1" s="212"/>
      <c r="K1" s="212"/>
      <c r="L1" s="212"/>
      <c r="M1" s="212"/>
      <c r="N1" s="212"/>
      <c r="O1" s="212"/>
      <c r="P1" s="212"/>
      <c r="Q1" s="212"/>
      <c r="R1" s="212"/>
      <c r="S1" s="212"/>
      <c r="T1" s="212"/>
      <c r="U1" s="212"/>
      <c r="V1" s="212"/>
      <c r="Z1" s="229"/>
      <c r="AA1" s="229"/>
      <c r="AB1" s="230"/>
      <c r="AC1" s="98" t="s">
        <v>193</v>
      </c>
      <c r="AD1" s="101">
        <v>44512</v>
      </c>
      <c r="AE1" s="6"/>
      <c r="AF1" s="6"/>
      <c r="AG1" s="6"/>
      <c r="AH1" s="6"/>
      <c r="AI1" s="6"/>
      <c r="AJ1" s="6"/>
      <c r="AK1" s="6"/>
      <c r="AL1" s="6"/>
    </row>
    <row r="2" spans="1:38"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99" t="s">
        <v>0</v>
      </c>
      <c r="AD2" s="100">
        <v>3</v>
      </c>
      <c r="AE2" s="6"/>
      <c r="AF2" s="6"/>
      <c r="AG2" s="6"/>
      <c r="AH2" s="6"/>
      <c r="AI2" s="6"/>
      <c r="AJ2" s="6"/>
      <c r="AK2" s="6"/>
      <c r="AL2" s="6"/>
    </row>
    <row r="3" spans="1:38"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99" t="s">
        <v>194</v>
      </c>
      <c r="AD3" s="100" t="s">
        <v>195</v>
      </c>
      <c r="AE3" s="6"/>
      <c r="AF3" s="6"/>
      <c r="AG3" s="6"/>
      <c r="AH3" s="6"/>
      <c r="AI3" s="6"/>
      <c r="AJ3" s="6"/>
      <c r="AK3" s="6"/>
      <c r="AL3" s="6"/>
    </row>
    <row r="4" spans="1:38"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s="6"/>
      <c r="AF4" s="6"/>
      <c r="AG4" s="6"/>
      <c r="AH4" s="6"/>
      <c r="AI4" s="6"/>
      <c r="AJ4" s="6"/>
      <c r="AK4" s="6"/>
      <c r="AL4" s="6"/>
    </row>
    <row r="5" spans="1:38" s="9" customFormat="1" ht="36"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row>
    <row r="6" spans="1:38"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row>
    <row r="7" spans="1:38" s="17" customFormat="1" ht="331.5" customHeight="1" x14ac:dyDescent="0.25">
      <c r="A7" s="29" t="s">
        <v>29</v>
      </c>
      <c r="B7" s="29" t="s">
        <v>30</v>
      </c>
      <c r="C7" s="29" t="s">
        <v>51</v>
      </c>
      <c r="D7" s="29" t="s">
        <v>93</v>
      </c>
      <c r="E7" s="29" t="s">
        <v>31</v>
      </c>
      <c r="F7" s="29" t="s">
        <v>41</v>
      </c>
      <c r="G7" s="29" t="s">
        <v>34</v>
      </c>
      <c r="H7" s="29" t="s">
        <v>232</v>
      </c>
      <c r="I7" s="27" t="s">
        <v>165</v>
      </c>
      <c r="J7" s="27" t="s">
        <v>234</v>
      </c>
      <c r="K7" s="27" t="s">
        <v>235</v>
      </c>
      <c r="L7" s="27" t="s">
        <v>74</v>
      </c>
      <c r="M7" s="27" t="s">
        <v>39</v>
      </c>
      <c r="N7" s="27">
        <v>0</v>
      </c>
      <c r="O7" s="77">
        <v>1</v>
      </c>
      <c r="P7" s="152"/>
      <c r="Q7" s="152"/>
      <c r="R7" s="152"/>
      <c r="S7" s="152"/>
      <c r="T7" s="152"/>
      <c r="U7" s="152"/>
      <c r="V7" s="117" t="s">
        <v>233</v>
      </c>
      <c r="W7" s="166">
        <v>1</v>
      </c>
      <c r="X7" s="166">
        <v>1</v>
      </c>
      <c r="Y7" s="166">
        <v>1</v>
      </c>
      <c r="Z7" s="190" t="s">
        <v>283</v>
      </c>
      <c r="AA7" s="152"/>
      <c r="AB7" s="152"/>
      <c r="AC7" s="152"/>
      <c r="AD7" s="152"/>
    </row>
    <row r="8" spans="1:38" s="20" customFormat="1" ht="48" thickBot="1" x14ac:dyDescent="0.3">
      <c r="S8" s="21"/>
      <c r="T8" s="21"/>
      <c r="X8" s="60" t="s">
        <v>143</v>
      </c>
      <c r="Y8" s="71">
        <f>AVERAGE(Y7:Y7)</f>
        <v>1</v>
      </c>
    </row>
    <row r="9" spans="1:38" s="20" customFormat="1" x14ac:dyDescent="0.25">
      <c r="S9" s="21"/>
      <c r="T9" s="21"/>
    </row>
    <row r="10" spans="1:38" s="20" customFormat="1" x14ac:dyDescent="0.25">
      <c r="S10" s="21"/>
      <c r="T10" s="21"/>
    </row>
    <row r="11" spans="1:38" s="20" customFormat="1" x14ac:dyDescent="0.25">
      <c r="S11" s="21"/>
      <c r="T11" s="21"/>
    </row>
    <row r="12" spans="1:38" s="20" customFormat="1" x14ac:dyDescent="0.25">
      <c r="S12" s="21"/>
      <c r="T12" s="21"/>
    </row>
    <row r="13" spans="1:38" s="20" customFormat="1" x14ac:dyDescent="0.25">
      <c r="S13" s="21"/>
      <c r="T13" s="21"/>
    </row>
    <row r="14" spans="1:38" s="20" customFormat="1" x14ac:dyDescent="0.25">
      <c r="S14" s="21"/>
      <c r="T14" s="21"/>
    </row>
    <row r="15" spans="1:38" s="20" customFormat="1" x14ac:dyDescent="0.25">
      <c r="S15" s="21"/>
      <c r="T15" s="21"/>
    </row>
    <row r="16" spans="1:38" s="20" customFormat="1" x14ac:dyDescent="0.25">
      <c r="S16" s="21"/>
      <c r="T16" s="21"/>
    </row>
    <row r="17" spans="19:20" s="20" customFormat="1" x14ac:dyDescent="0.25">
      <c r="S17" s="21"/>
      <c r="T17" s="21"/>
    </row>
    <row r="18" spans="19:20" s="20" customFormat="1" x14ac:dyDescent="0.25">
      <c r="S18" s="21"/>
      <c r="T18" s="21"/>
    </row>
    <row r="19" spans="19:20" s="20" customFormat="1" x14ac:dyDescent="0.25">
      <c r="S19" s="21"/>
      <c r="T19" s="21"/>
    </row>
    <row r="20" spans="19:20" s="20" customFormat="1" x14ac:dyDescent="0.25">
      <c r="S20" s="21"/>
      <c r="T20" s="21"/>
    </row>
    <row r="21" spans="19:20" s="20" customFormat="1" x14ac:dyDescent="0.25">
      <c r="S21" s="21"/>
      <c r="T21" s="21"/>
    </row>
    <row r="22" spans="19:20" s="20" customFormat="1" x14ac:dyDescent="0.25">
      <c r="S22" s="21"/>
      <c r="T22" s="21"/>
    </row>
    <row r="23" spans="19:20" s="20" customFormat="1" x14ac:dyDescent="0.25">
      <c r="S23" s="21"/>
      <c r="T23" s="21"/>
    </row>
    <row r="24" spans="19:20" s="20" customFormat="1" x14ac:dyDescent="0.25">
      <c r="S24" s="21"/>
      <c r="T24" s="21"/>
    </row>
    <row r="25" spans="19:20" s="20" customFormat="1" x14ac:dyDescent="0.25">
      <c r="S25" s="21"/>
      <c r="T25" s="21"/>
    </row>
    <row r="26" spans="19:20" s="20" customFormat="1" x14ac:dyDescent="0.25">
      <c r="S26" s="21"/>
      <c r="T26" s="21"/>
    </row>
    <row r="27" spans="19:20" s="20" customFormat="1" x14ac:dyDescent="0.25">
      <c r="S27" s="21"/>
      <c r="T27" s="21"/>
    </row>
    <row r="28" spans="19:20" s="20" customFormat="1" x14ac:dyDescent="0.25">
      <c r="S28" s="21"/>
      <c r="T28" s="21"/>
    </row>
    <row r="29" spans="19:20" s="20" customFormat="1" x14ac:dyDescent="0.25">
      <c r="S29" s="21"/>
      <c r="T29" s="21"/>
    </row>
    <row r="30" spans="19:20" s="20" customFormat="1" x14ac:dyDescent="0.25">
      <c r="S30" s="21"/>
      <c r="T30" s="21"/>
    </row>
    <row r="31" spans="19:20" s="20" customFormat="1" x14ac:dyDescent="0.25">
      <c r="S31" s="21"/>
      <c r="T31" s="21"/>
    </row>
    <row r="32" spans="19:20" s="20" customFormat="1" x14ac:dyDescent="0.25">
      <c r="S32" s="21"/>
      <c r="T32" s="21"/>
    </row>
    <row r="33" spans="19:20" s="20" customFormat="1" x14ac:dyDescent="0.25">
      <c r="S33" s="21"/>
      <c r="T33" s="21"/>
    </row>
    <row r="34" spans="19:20" s="20" customFormat="1" x14ac:dyDescent="0.25">
      <c r="S34" s="21"/>
      <c r="T34" s="21"/>
    </row>
    <row r="35" spans="19:20" s="20" customFormat="1" x14ac:dyDescent="0.25">
      <c r="S35" s="21"/>
      <c r="T35" s="21"/>
    </row>
    <row r="36" spans="19:20" s="20" customFormat="1" x14ac:dyDescent="0.25">
      <c r="S36" s="21"/>
      <c r="T36" s="21"/>
    </row>
    <row r="37" spans="19:20" s="20" customFormat="1" x14ac:dyDescent="0.25">
      <c r="S37" s="21"/>
      <c r="T37" s="21"/>
    </row>
    <row r="38" spans="19:20" s="20" customFormat="1" x14ac:dyDescent="0.25">
      <c r="S38" s="21"/>
      <c r="T38" s="21"/>
    </row>
    <row r="39" spans="19:20" s="20" customFormat="1" x14ac:dyDescent="0.25">
      <c r="S39" s="21"/>
      <c r="T39" s="21"/>
    </row>
    <row r="40" spans="19:20" s="20" customFormat="1" x14ac:dyDescent="0.25">
      <c r="S40" s="21"/>
      <c r="T40" s="21"/>
    </row>
    <row r="41" spans="19:20" s="20" customFormat="1" x14ac:dyDescent="0.25">
      <c r="S41" s="21"/>
      <c r="T41" s="21"/>
    </row>
    <row r="42" spans="19:20" s="20" customFormat="1" x14ac:dyDescent="0.25">
      <c r="S42" s="21"/>
      <c r="T42" s="21"/>
    </row>
    <row r="43" spans="19:20" s="20" customFormat="1" x14ac:dyDescent="0.25">
      <c r="S43" s="21"/>
      <c r="T43" s="21"/>
    </row>
    <row r="44" spans="19:20" s="20" customFormat="1" x14ac:dyDescent="0.25">
      <c r="S44" s="21"/>
      <c r="T44" s="21"/>
    </row>
    <row r="45" spans="19:20" s="20" customFormat="1" x14ac:dyDescent="0.25">
      <c r="S45" s="21"/>
      <c r="T45" s="21"/>
    </row>
    <row r="46" spans="19:20" s="20" customFormat="1" x14ac:dyDescent="0.25">
      <c r="S46" s="21"/>
      <c r="T46" s="21"/>
    </row>
    <row r="47" spans="19:20" s="20" customFormat="1" x14ac:dyDescent="0.25">
      <c r="S47" s="21"/>
      <c r="T47" s="21"/>
    </row>
    <row r="48" spans="19:20" s="20" customFormat="1" x14ac:dyDescent="0.25">
      <c r="S48" s="21"/>
      <c r="T48" s="21"/>
    </row>
    <row r="49" spans="19:20" s="20" customFormat="1" x14ac:dyDescent="0.25">
      <c r="S49" s="21"/>
      <c r="T49" s="21"/>
    </row>
    <row r="50" spans="19:20" s="20" customFormat="1" x14ac:dyDescent="0.25">
      <c r="S50" s="21"/>
      <c r="T50" s="21"/>
    </row>
    <row r="51" spans="19:20" s="20" customFormat="1" x14ac:dyDescent="0.25">
      <c r="S51" s="21"/>
      <c r="T51" s="21"/>
    </row>
    <row r="52" spans="19:20" s="20" customFormat="1" x14ac:dyDescent="0.25">
      <c r="S52" s="21"/>
      <c r="T52" s="21"/>
    </row>
    <row r="53" spans="19:20" s="20" customFormat="1" x14ac:dyDescent="0.25">
      <c r="S53" s="21"/>
      <c r="T53" s="21"/>
    </row>
    <row r="54" spans="19:20" s="20" customFormat="1" x14ac:dyDescent="0.25">
      <c r="S54" s="21"/>
      <c r="T54" s="21"/>
    </row>
    <row r="55" spans="19:20" s="20" customFormat="1" x14ac:dyDescent="0.25">
      <c r="S55" s="21"/>
      <c r="T55" s="21"/>
    </row>
    <row r="56" spans="19:20" s="20" customFormat="1" x14ac:dyDescent="0.25">
      <c r="S56" s="21"/>
      <c r="T56" s="21"/>
    </row>
    <row r="57" spans="19:20" s="20" customFormat="1" x14ac:dyDescent="0.25">
      <c r="S57" s="21"/>
      <c r="T57" s="21"/>
    </row>
    <row r="58" spans="19:20" s="20" customFormat="1" x14ac:dyDescent="0.25">
      <c r="S58" s="21"/>
      <c r="T58" s="21"/>
    </row>
    <row r="59" spans="19:20" s="20" customFormat="1" x14ac:dyDescent="0.25">
      <c r="S59" s="21"/>
      <c r="T59" s="21"/>
    </row>
    <row r="60" spans="19:20" s="20" customFormat="1" x14ac:dyDescent="0.25">
      <c r="S60" s="21"/>
      <c r="T60" s="21"/>
    </row>
    <row r="61" spans="19:20" s="20" customFormat="1" x14ac:dyDescent="0.25">
      <c r="S61" s="21"/>
      <c r="T61" s="21"/>
    </row>
    <row r="62" spans="19:20" s="20" customFormat="1" x14ac:dyDescent="0.25">
      <c r="S62" s="21"/>
      <c r="T62" s="21"/>
    </row>
    <row r="63" spans="19:20" s="20" customFormat="1" x14ac:dyDescent="0.25">
      <c r="S63" s="21"/>
      <c r="T63" s="21"/>
    </row>
    <row r="64" spans="19:20" s="20" customFormat="1" x14ac:dyDescent="0.25">
      <c r="S64" s="21"/>
      <c r="T64" s="21"/>
    </row>
    <row r="65" spans="19:20" s="20" customFormat="1" x14ac:dyDescent="0.25">
      <c r="S65" s="21"/>
      <c r="T65" s="21"/>
    </row>
    <row r="66" spans="19:20" s="20" customFormat="1" x14ac:dyDescent="0.25">
      <c r="S66" s="21"/>
      <c r="T66" s="21"/>
    </row>
    <row r="67" spans="19:20" s="20" customFormat="1" x14ac:dyDescent="0.25">
      <c r="S67" s="21"/>
      <c r="T67" s="21"/>
    </row>
    <row r="68" spans="19:20" s="20" customFormat="1" x14ac:dyDescent="0.25">
      <c r="S68" s="21"/>
      <c r="T68" s="21"/>
    </row>
    <row r="69" spans="19:20" s="20" customFormat="1" x14ac:dyDescent="0.25">
      <c r="S69" s="21"/>
      <c r="T69" s="21"/>
    </row>
    <row r="70" spans="19:20" s="20" customFormat="1" x14ac:dyDescent="0.25">
      <c r="S70" s="21"/>
      <c r="T70" s="21"/>
    </row>
    <row r="71" spans="19:20" s="20" customFormat="1" x14ac:dyDescent="0.25">
      <c r="S71" s="21"/>
      <c r="T71" s="21"/>
    </row>
    <row r="72" spans="19:20" s="20" customFormat="1" x14ac:dyDescent="0.25">
      <c r="S72" s="21"/>
      <c r="T72" s="21"/>
    </row>
    <row r="73" spans="19:20" s="20" customFormat="1" x14ac:dyDescent="0.25">
      <c r="S73" s="21"/>
      <c r="T73" s="21"/>
    </row>
    <row r="74" spans="19:20" s="20" customFormat="1" x14ac:dyDescent="0.25">
      <c r="S74" s="21"/>
      <c r="T74" s="21"/>
    </row>
    <row r="75" spans="19:20" s="20" customFormat="1" x14ac:dyDescent="0.25">
      <c r="S75" s="21"/>
      <c r="T75" s="21"/>
    </row>
    <row r="76" spans="19:20" s="20" customFormat="1" x14ac:dyDescent="0.25">
      <c r="S76" s="21"/>
      <c r="T76" s="21"/>
    </row>
    <row r="77" spans="19:20" s="20" customFormat="1" x14ac:dyDescent="0.25">
      <c r="S77" s="21"/>
      <c r="T77" s="21"/>
    </row>
    <row r="78" spans="19:20" s="20" customFormat="1" x14ac:dyDescent="0.25">
      <c r="S78" s="21"/>
      <c r="T78" s="21"/>
    </row>
  </sheetData>
  <mergeCells count="14">
    <mergeCell ref="H5:H6"/>
    <mergeCell ref="I5:I6"/>
    <mergeCell ref="W5:Z5"/>
    <mergeCell ref="AA5:AD5"/>
    <mergeCell ref="C1:V3"/>
    <mergeCell ref="Z1:AB3"/>
    <mergeCell ref="A4:I4"/>
    <mergeCell ref="J4:O5"/>
    <mergeCell ref="P4:U5"/>
    <mergeCell ref="V4:V5"/>
    <mergeCell ref="W4:AD4"/>
    <mergeCell ref="A5:B5"/>
    <mergeCell ref="C5:D5"/>
    <mergeCell ref="E5:F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workbookViewId="0">
      <selection activeCell="E12" sqref="E12"/>
    </sheetView>
  </sheetViews>
  <sheetFormatPr baseColWidth="10" defaultColWidth="8.85546875" defaultRowHeight="15" x14ac:dyDescent="0.25"/>
  <cols>
    <col min="2" max="2" width="61.42578125" customWidth="1"/>
    <col min="3" max="3" width="11.28515625" customWidth="1"/>
  </cols>
  <sheetData>
    <row r="1" spans="1:5" x14ac:dyDescent="0.25">
      <c r="A1" s="209" t="s">
        <v>136</v>
      </c>
      <c r="B1" s="209"/>
      <c r="C1" s="47" t="s">
        <v>138</v>
      </c>
      <c r="D1" s="47" t="s">
        <v>174</v>
      </c>
      <c r="E1" s="47" t="s">
        <v>184</v>
      </c>
    </row>
    <row r="2" spans="1:5" ht="30" x14ac:dyDescent="0.25">
      <c r="A2" s="43">
        <v>1</v>
      </c>
      <c r="B2" s="42" t="s">
        <v>117</v>
      </c>
      <c r="C2" s="43" t="s">
        <v>137</v>
      </c>
      <c r="D2" s="43" t="s">
        <v>137</v>
      </c>
      <c r="E2" s="43" t="s">
        <v>137</v>
      </c>
    </row>
    <row r="3" spans="1:5" ht="30" x14ac:dyDescent="0.25">
      <c r="A3" s="43">
        <v>2</v>
      </c>
      <c r="B3" s="42" t="s">
        <v>118</v>
      </c>
      <c r="C3" s="43"/>
      <c r="D3" s="43"/>
      <c r="E3" s="43"/>
    </row>
    <row r="4" spans="1:5" ht="30" x14ac:dyDescent="0.25">
      <c r="A4" s="43">
        <v>3</v>
      </c>
      <c r="B4" s="42" t="s">
        <v>119</v>
      </c>
      <c r="C4" s="43"/>
      <c r="D4" s="43" t="s">
        <v>137</v>
      </c>
      <c r="E4" s="43" t="s">
        <v>137</v>
      </c>
    </row>
    <row r="5" spans="1:5" ht="30" x14ac:dyDescent="0.25">
      <c r="A5" s="43">
        <v>4</v>
      </c>
      <c r="B5" s="42" t="s">
        <v>120</v>
      </c>
      <c r="C5" s="43" t="s">
        <v>137</v>
      </c>
      <c r="D5" s="43" t="s">
        <v>137</v>
      </c>
      <c r="E5" s="43" t="s">
        <v>137</v>
      </c>
    </row>
    <row r="6" spans="1:5" ht="30" x14ac:dyDescent="0.25">
      <c r="A6" s="43">
        <v>5</v>
      </c>
      <c r="B6" s="42" t="s">
        <v>121</v>
      </c>
      <c r="C6" s="43" t="s">
        <v>137</v>
      </c>
      <c r="D6" s="43" t="s">
        <v>137</v>
      </c>
      <c r="E6" s="43" t="s">
        <v>137</v>
      </c>
    </row>
    <row r="7" spans="1:5" ht="30" x14ac:dyDescent="0.25">
      <c r="A7" s="43">
        <v>6</v>
      </c>
      <c r="B7" s="42" t="s">
        <v>122</v>
      </c>
      <c r="C7" s="43" t="s">
        <v>137</v>
      </c>
      <c r="D7" s="43" t="s">
        <v>137</v>
      </c>
      <c r="E7" s="43" t="s">
        <v>137</v>
      </c>
    </row>
    <row r="8" spans="1:5" ht="30" x14ac:dyDescent="0.25">
      <c r="A8" s="43">
        <v>7</v>
      </c>
      <c r="B8" s="42" t="s">
        <v>123</v>
      </c>
      <c r="C8" s="43" t="s">
        <v>137</v>
      </c>
      <c r="D8" s="43" t="s">
        <v>137</v>
      </c>
      <c r="E8" s="43" t="s">
        <v>137</v>
      </c>
    </row>
    <row r="9" spans="1:5" ht="30" x14ac:dyDescent="0.25">
      <c r="A9" s="43">
        <v>8</v>
      </c>
      <c r="B9" s="42" t="s">
        <v>124</v>
      </c>
      <c r="C9" s="43"/>
      <c r="D9" s="43" t="s">
        <v>137</v>
      </c>
      <c r="E9" s="43" t="s">
        <v>137</v>
      </c>
    </row>
    <row r="10" spans="1:5" ht="30" x14ac:dyDescent="0.25">
      <c r="A10" s="43">
        <v>9</v>
      </c>
      <c r="B10" s="42" t="s">
        <v>125</v>
      </c>
      <c r="C10" s="43"/>
      <c r="D10" s="43" t="s">
        <v>137</v>
      </c>
      <c r="E10" s="43" t="s">
        <v>137</v>
      </c>
    </row>
    <row r="11" spans="1:5" ht="30" x14ac:dyDescent="0.25">
      <c r="A11" s="43">
        <v>10</v>
      </c>
      <c r="B11" s="42" t="s">
        <v>126</v>
      </c>
      <c r="C11" s="43"/>
      <c r="D11" s="43" t="s">
        <v>137</v>
      </c>
      <c r="E11" s="43" t="s">
        <v>137</v>
      </c>
    </row>
    <row r="12" spans="1:5" ht="30" x14ac:dyDescent="0.25">
      <c r="A12" s="43">
        <v>11</v>
      </c>
      <c r="B12" s="42" t="s">
        <v>127</v>
      </c>
      <c r="C12" s="43"/>
      <c r="D12" s="43"/>
      <c r="E12" s="43"/>
    </row>
    <row r="13" spans="1:5" ht="30" x14ac:dyDescent="0.25">
      <c r="A13" s="43">
        <v>12</v>
      </c>
      <c r="B13" s="42" t="s">
        <v>128</v>
      </c>
      <c r="C13" s="43" t="s">
        <v>137</v>
      </c>
      <c r="D13" s="43" t="s">
        <v>137</v>
      </c>
      <c r="E13" s="43" t="s">
        <v>137</v>
      </c>
    </row>
    <row r="14" spans="1:5" x14ac:dyDescent="0.25">
      <c r="A14" s="43">
        <v>13</v>
      </c>
      <c r="B14" s="42" t="s">
        <v>129</v>
      </c>
      <c r="C14" s="43" t="s">
        <v>137</v>
      </c>
      <c r="D14" s="43" t="s">
        <v>137</v>
      </c>
      <c r="E14" s="43" t="s">
        <v>137</v>
      </c>
    </row>
    <row r="15" spans="1:5" ht="30" x14ac:dyDescent="0.25">
      <c r="A15" s="43">
        <v>14</v>
      </c>
      <c r="B15" s="42" t="s">
        <v>130</v>
      </c>
      <c r="C15" s="43"/>
      <c r="D15" s="43" t="s">
        <v>137</v>
      </c>
      <c r="E15" s="43" t="s">
        <v>137</v>
      </c>
    </row>
    <row r="16" spans="1:5" x14ac:dyDescent="0.25">
      <c r="A16" s="43">
        <v>15</v>
      </c>
      <c r="B16" s="42" t="s">
        <v>131</v>
      </c>
      <c r="C16" s="43"/>
      <c r="D16" s="43" t="s">
        <v>137</v>
      </c>
      <c r="E16" s="43" t="s">
        <v>137</v>
      </c>
    </row>
    <row r="17" spans="1:5" ht="30" x14ac:dyDescent="0.25">
      <c r="A17" s="43">
        <v>16</v>
      </c>
      <c r="B17" s="42" t="s">
        <v>132</v>
      </c>
      <c r="C17" s="43" t="s">
        <v>137</v>
      </c>
      <c r="D17" s="43" t="s">
        <v>137</v>
      </c>
      <c r="E17" s="43" t="s">
        <v>137</v>
      </c>
    </row>
    <row r="18" spans="1:5" x14ac:dyDescent="0.25">
      <c r="A18" s="43">
        <v>17</v>
      </c>
      <c r="B18" s="42" t="s">
        <v>133</v>
      </c>
      <c r="C18" s="43"/>
      <c r="D18" s="43"/>
      <c r="E18" s="43" t="s">
        <v>137</v>
      </c>
    </row>
    <row r="19" spans="1:5" ht="30" x14ac:dyDescent="0.25">
      <c r="A19" s="43">
        <v>18</v>
      </c>
      <c r="B19" s="42" t="s">
        <v>134</v>
      </c>
      <c r="C19" s="43" t="s">
        <v>137</v>
      </c>
      <c r="D19" s="43" t="s">
        <v>137</v>
      </c>
      <c r="E19" s="43" t="s">
        <v>137</v>
      </c>
    </row>
    <row r="20" spans="1:5" x14ac:dyDescent="0.25">
      <c r="A20" s="43">
        <v>19</v>
      </c>
      <c r="B20" s="42" t="s">
        <v>135</v>
      </c>
      <c r="C20" s="43" t="s">
        <v>137</v>
      </c>
      <c r="D20" s="43" t="s">
        <v>137</v>
      </c>
      <c r="E20" s="43" t="s">
        <v>137</v>
      </c>
    </row>
    <row r="22" spans="1:5" x14ac:dyDescent="0.25">
      <c r="A22" t="s">
        <v>139</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E403"/>
  <sheetViews>
    <sheetView topLeftCell="A7" zoomScale="110" zoomScaleNormal="110" zoomScalePageLayoutView="120" workbookViewId="0">
      <selection activeCell="J10" sqref="J10"/>
    </sheetView>
  </sheetViews>
  <sheetFormatPr baseColWidth="10" defaultColWidth="11.42578125" defaultRowHeight="15" x14ac:dyDescent="0.25"/>
  <cols>
    <col min="1" max="1" width="21.140625" style="15" customWidth="1"/>
    <col min="2" max="2" width="17.85546875" style="15" customWidth="1"/>
    <col min="3" max="4" width="26.42578125" style="15" customWidth="1"/>
    <col min="5" max="5" width="18.140625" style="15" customWidth="1"/>
    <col min="6" max="6" width="20.42578125" style="15" customWidth="1"/>
    <col min="7" max="7" width="16.42578125" style="15" customWidth="1"/>
    <col min="8" max="8" width="15.85546875" style="15" customWidth="1"/>
    <col min="9" max="9" width="16.42578125" style="15" customWidth="1"/>
    <col min="10" max="10" width="21.85546875" style="15" customWidth="1"/>
    <col min="11" max="12" width="23" style="15" customWidth="1"/>
    <col min="13" max="13" width="11.42578125" style="15"/>
    <col min="14" max="14" width="13.42578125" style="15" customWidth="1"/>
    <col min="15" max="15" width="11.42578125" style="15"/>
    <col min="16" max="16" width="25" style="15" customWidth="1"/>
    <col min="17" max="17" width="26.140625" style="15" customWidth="1"/>
    <col min="18" max="18" width="15.42578125" style="15" customWidth="1"/>
    <col min="19" max="19" width="12.28515625" style="15" customWidth="1"/>
    <col min="20" max="20" width="11.42578125" style="15"/>
    <col min="21" max="21" width="11.42578125" style="15" customWidth="1"/>
    <col min="22" max="22" width="16.7109375" style="15" customWidth="1"/>
    <col min="23" max="23" width="9.7109375" style="15" customWidth="1"/>
    <col min="24" max="24" width="17.140625" style="15" customWidth="1"/>
    <col min="25" max="25" width="16" style="15" customWidth="1"/>
    <col min="26" max="26" width="52.7109375" style="15" customWidth="1"/>
    <col min="27" max="27" width="10.85546875" style="15" customWidth="1"/>
    <col min="28" max="28" width="15.140625" style="15" customWidth="1"/>
    <col min="29" max="29" width="13" style="15" customWidth="1"/>
    <col min="30" max="30" width="47.7109375" style="15" customWidth="1"/>
    <col min="31" max="31" width="11.42578125" style="20"/>
    <col min="32" max="16384" width="11.42578125" style="15"/>
  </cols>
  <sheetData>
    <row r="1" spans="1:31" s="1" customFormat="1" ht="15.75" customHeight="1" x14ac:dyDescent="0.25">
      <c r="C1" s="212" t="s">
        <v>245</v>
      </c>
      <c r="D1" s="212"/>
      <c r="E1" s="212"/>
      <c r="F1" s="212"/>
      <c r="G1" s="212"/>
      <c r="H1" s="212"/>
      <c r="I1" s="212"/>
      <c r="J1" s="212"/>
      <c r="K1" s="212"/>
      <c r="L1" s="212"/>
      <c r="M1" s="212"/>
      <c r="N1" s="212"/>
      <c r="O1" s="212"/>
      <c r="P1" s="212"/>
      <c r="Q1" s="212"/>
      <c r="R1" s="212"/>
      <c r="S1" s="212"/>
      <c r="T1" s="212"/>
      <c r="U1" s="212"/>
      <c r="V1" s="212"/>
      <c r="AA1" s="229"/>
      <c r="AB1" s="230"/>
      <c r="AC1" s="98" t="s">
        <v>193</v>
      </c>
      <c r="AD1" s="101">
        <v>44512</v>
      </c>
    </row>
    <row r="2" spans="1:31" s="1" customFormat="1" ht="15.75" customHeight="1" x14ac:dyDescent="0.25">
      <c r="C2" s="212"/>
      <c r="D2" s="212"/>
      <c r="E2" s="212"/>
      <c r="F2" s="212"/>
      <c r="G2" s="212"/>
      <c r="H2" s="212"/>
      <c r="I2" s="212"/>
      <c r="J2" s="212"/>
      <c r="K2" s="212"/>
      <c r="L2" s="212"/>
      <c r="M2" s="212"/>
      <c r="N2" s="212"/>
      <c r="O2" s="212"/>
      <c r="P2" s="212"/>
      <c r="Q2" s="212"/>
      <c r="R2" s="212"/>
      <c r="S2" s="212"/>
      <c r="T2" s="212"/>
      <c r="U2" s="212"/>
      <c r="V2" s="212"/>
      <c r="AA2" s="229"/>
      <c r="AB2" s="230"/>
      <c r="AC2" s="99" t="s">
        <v>0</v>
      </c>
      <c r="AD2" s="100">
        <v>3</v>
      </c>
    </row>
    <row r="3" spans="1:31" s="1" customFormat="1" ht="32.25"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99" t="s">
        <v>194</v>
      </c>
      <c r="AD3" s="100" t="s">
        <v>195</v>
      </c>
    </row>
    <row r="4" spans="1:31"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18"/>
    </row>
    <row r="5" spans="1:31" s="9" customFormat="1" ht="24" x14ac:dyDescent="0.25">
      <c r="A5" s="224" t="s">
        <v>5</v>
      </c>
      <c r="B5" s="225"/>
      <c r="C5" s="224" t="s">
        <v>6</v>
      </c>
      <c r="D5" s="226"/>
      <c r="E5" s="224" t="s">
        <v>7</v>
      </c>
      <c r="F5" s="226"/>
      <c r="G5" s="103" t="s">
        <v>196</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18"/>
    </row>
    <row r="6" spans="1:31" s="9" customFormat="1" ht="30"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18"/>
    </row>
    <row r="7" spans="1:31" s="17" customFormat="1" ht="142.5" customHeight="1" x14ac:dyDescent="0.25">
      <c r="A7" s="210" t="s">
        <v>29</v>
      </c>
      <c r="B7" s="211" t="s">
        <v>30</v>
      </c>
      <c r="C7" s="210" t="s">
        <v>40</v>
      </c>
      <c r="D7" s="210" t="s">
        <v>69</v>
      </c>
      <c r="E7" s="210" t="s">
        <v>31</v>
      </c>
      <c r="F7" s="211" t="s">
        <v>197</v>
      </c>
      <c r="G7" s="210" t="s">
        <v>44</v>
      </c>
      <c r="H7" s="211" t="s">
        <v>59</v>
      </c>
      <c r="I7" s="29" t="s">
        <v>199</v>
      </c>
      <c r="J7" s="97" t="s">
        <v>185</v>
      </c>
      <c r="K7" s="5" t="s">
        <v>186</v>
      </c>
      <c r="L7" s="29" t="s">
        <v>88</v>
      </c>
      <c r="M7" s="29" t="s">
        <v>39</v>
      </c>
      <c r="N7" s="5"/>
      <c r="O7" s="29"/>
      <c r="P7" s="97" t="s">
        <v>155</v>
      </c>
      <c r="Q7" s="29" t="s">
        <v>157</v>
      </c>
      <c r="R7" s="29" t="s">
        <v>88</v>
      </c>
      <c r="S7" s="29" t="s">
        <v>35</v>
      </c>
      <c r="T7" s="29"/>
      <c r="U7" s="29"/>
      <c r="V7" s="231" t="s">
        <v>162</v>
      </c>
      <c r="W7" s="194">
        <v>1</v>
      </c>
      <c r="X7" s="89">
        <v>1</v>
      </c>
      <c r="Y7" s="78">
        <v>1</v>
      </c>
      <c r="Z7" s="27" t="s">
        <v>271</v>
      </c>
      <c r="AA7" s="27">
        <v>16</v>
      </c>
      <c r="AB7" s="27">
        <v>16</v>
      </c>
      <c r="AC7" s="54">
        <f>AA7/AB7</f>
        <v>1</v>
      </c>
      <c r="AD7" s="96" t="s">
        <v>270</v>
      </c>
      <c r="AE7" s="19"/>
    </row>
    <row r="8" spans="1:31" s="17" customFormat="1" ht="132" x14ac:dyDescent="0.25">
      <c r="A8" s="210"/>
      <c r="B8" s="211"/>
      <c r="C8" s="210"/>
      <c r="D8" s="210"/>
      <c r="E8" s="210"/>
      <c r="F8" s="211"/>
      <c r="G8" s="210"/>
      <c r="H8" s="211"/>
      <c r="I8" s="27" t="s">
        <v>200</v>
      </c>
      <c r="J8" s="107" t="s">
        <v>156</v>
      </c>
      <c r="K8" s="27" t="s">
        <v>158</v>
      </c>
      <c r="L8" s="27" t="s">
        <v>88</v>
      </c>
      <c r="M8" s="27" t="s">
        <v>39</v>
      </c>
      <c r="N8" s="27"/>
      <c r="O8" s="27"/>
      <c r="P8" s="105"/>
      <c r="Q8" s="59"/>
      <c r="R8" s="66"/>
      <c r="S8" s="70"/>
      <c r="T8" s="59"/>
      <c r="U8" s="70"/>
      <c r="V8" s="231"/>
      <c r="W8" s="68">
        <v>0.94</v>
      </c>
      <c r="X8" s="68">
        <v>0.95</v>
      </c>
      <c r="Y8" s="68">
        <f>W8/X8</f>
        <v>0.98947368421052628</v>
      </c>
      <c r="Z8" s="29" t="s">
        <v>272</v>
      </c>
      <c r="AA8" s="70"/>
      <c r="AB8" s="70"/>
      <c r="AC8" s="66"/>
      <c r="AD8" s="59"/>
      <c r="AE8" s="19"/>
    </row>
    <row r="9" spans="1:31" s="17" customFormat="1" ht="84" x14ac:dyDescent="0.25">
      <c r="A9" s="210"/>
      <c r="B9" s="211"/>
      <c r="C9" s="210"/>
      <c r="D9" s="210"/>
      <c r="E9" s="210"/>
      <c r="F9" s="211"/>
      <c r="G9" s="210"/>
      <c r="H9" s="211"/>
      <c r="I9" s="211" t="s">
        <v>201</v>
      </c>
      <c r="J9" s="97" t="s">
        <v>154</v>
      </c>
      <c r="K9" s="29" t="s">
        <v>191</v>
      </c>
      <c r="L9" s="29" t="s">
        <v>88</v>
      </c>
      <c r="M9" s="29" t="s">
        <v>39</v>
      </c>
      <c r="N9" s="29"/>
      <c r="O9" s="29"/>
      <c r="P9" s="97" t="s">
        <v>187</v>
      </c>
      <c r="Q9" s="29" t="s">
        <v>188</v>
      </c>
      <c r="R9" s="29" t="s">
        <v>88</v>
      </c>
      <c r="S9" s="29" t="s">
        <v>39</v>
      </c>
      <c r="T9" s="29"/>
      <c r="U9" s="29"/>
      <c r="V9" s="231"/>
      <c r="W9" s="153">
        <v>0.46179999999999999</v>
      </c>
      <c r="X9" s="54">
        <v>1</v>
      </c>
      <c r="Y9" s="78">
        <v>0.99680000000000002</v>
      </c>
      <c r="Z9" s="27" t="s">
        <v>273</v>
      </c>
      <c r="AA9" s="155">
        <v>0.44</v>
      </c>
      <c r="AB9" s="90">
        <v>1</v>
      </c>
      <c r="AC9" s="54">
        <v>1</v>
      </c>
      <c r="AD9" s="96" t="s">
        <v>275</v>
      </c>
      <c r="AE9" s="19"/>
    </row>
    <row r="10" spans="1:31" s="20" customFormat="1" ht="216" x14ac:dyDescent="0.25">
      <c r="A10" s="210"/>
      <c r="B10" s="211"/>
      <c r="C10" s="29" t="s">
        <v>42</v>
      </c>
      <c r="D10" s="29" t="s">
        <v>70</v>
      </c>
      <c r="E10" s="210"/>
      <c r="F10" s="29" t="s">
        <v>198</v>
      </c>
      <c r="G10" s="210"/>
      <c r="H10" s="211"/>
      <c r="I10" s="211"/>
      <c r="J10" s="72" t="s">
        <v>178</v>
      </c>
      <c r="K10" s="107" t="s">
        <v>192</v>
      </c>
      <c r="L10" s="27" t="s">
        <v>88</v>
      </c>
      <c r="M10" s="107" t="s">
        <v>39</v>
      </c>
      <c r="N10" s="107"/>
      <c r="O10" s="107"/>
      <c r="P10" s="107" t="s">
        <v>189</v>
      </c>
      <c r="Q10" s="107" t="s">
        <v>190</v>
      </c>
      <c r="R10" s="27" t="s">
        <v>88</v>
      </c>
      <c r="S10" s="27" t="s">
        <v>39</v>
      </c>
      <c r="T10" s="107"/>
      <c r="U10" s="107"/>
      <c r="V10" s="231"/>
      <c r="W10" s="154">
        <v>0.51</v>
      </c>
      <c r="X10" s="154">
        <v>1</v>
      </c>
      <c r="Y10" s="154">
        <v>1</v>
      </c>
      <c r="Z10" s="154" t="s">
        <v>274</v>
      </c>
      <c r="AA10" s="154">
        <v>0.4</v>
      </c>
      <c r="AB10" s="154">
        <v>1</v>
      </c>
      <c r="AC10" s="154">
        <v>1</v>
      </c>
      <c r="AD10" s="97" t="s">
        <v>276</v>
      </c>
    </row>
    <row r="11" spans="1:31" s="20" customFormat="1" ht="38.25" thickBot="1" x14ac:dyDescent="0.3">
      <c r="J11" s="307"/>
      <c r="K11" s="307"/>
      <c r="X11" s="106" t="s">
        <v>103</v>
      </c>
      <c r="Y11" s="187">
        <f>AVERAGE(Y7:Y10)</f>
        <v>0.99656842105263155</v>
      </c>
      <c r="AB11" s="106" t="s">
        <v>103</v>
      </c>
      <c r="AC11" s="187">
        <f>AVERAGE(AC9,AC10,AC7)</f>
        <v>1</v>
      </c>
    </row>
    <row r="12" spans="1:31" s="20" customFormat="1" x14ac:dyDescent="0.25"/>
    <row r="13" spans="1:31" s="20" customFormat="1" x14ac:dyDescent="0.25"/>
    <row r="14" spans="1:31" s="20" customFormat="1" x14ac:dyDescent="0.25"/>
    <row r="15" spans="1:31" s="20" customFormat="1" x14ac:dyDescent="0.25"/>
    <row r="16" spans="1:3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sheetData>
  <mergeCells count="25">
    <mergeCell ref="J11:K11"/>
    <mergeCell ref="AA1:AB3"/>
    <mergeCell ref="G7:G10"/>
    <mergeCell ref="F7:F9"/>
    <mergeCell ref="D7:D9"/>
    <mergeCell ref="E7:E10"/>
    <mergeCell ref="I9:I10"/>
    <mergeCell ref="V7:V10"/>
    <mergeCell ref="H7:H10"/>
    <mergeCell ref="AA5:AD5"/>
    <mergeCell ref="W4:AD4"/>
    <mergeCell ref="W5:Z5"/>
    <mergeCell ref="A7:A10"/>
    <mergeCell ref="B7:B10"/>
    <mergeCell ref="C7:C9"/>
    <mergeCell ref="C1:V3"/>
    <mergeCell ref="A4:I4"/>
    <mergeCell ref="J4:O5"/>
    <mergeCell ref="P4:U5"/>
    <mergeCell ref="V4:V5"/>
    <mergeCell ref="A5:B5"/>
    <mergeCell ref="E5:F5"/>
    <mergeCell ref="H5:H6"/>
    <mergeCell ref="C5:D5"/>
    <mergeCell ref="I5:I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M42"/>
  <sheetViews>
    <sheetView topLeftCell="U5" zoomScale="120" zoomScaleNormal="120" zoomScalePageLayoutView="130" workbookViewId="0">
      <selection activeCell="Z8" sqref="Z8"/>
    </sheetView>
  </sheetViews>
  <sheetFormatPr baseColWidth="10" defaultColWidth="11.42578125" defaultRowHeight="12" x14ac:dyDescent="0.25"/>
  <cols>
    <col min="1" max="1" width="22.42578125" style="6" customWidth="1"/>
    <col min="2" max="2" width="26.7109375" style="6" customWidth="1"/>
    <col min="3" max="3" width="33.42578125" style="6" customWidth="1"/>
    <col min="4" max="4" width="26.85546875" style="6" customWidth="1"/>
    <col min="5" max="5" width="17.140625" style="6" customWidth="1"/>
    <col min="6" max="6" width="26.7109375" style="6" customWidth="1"/>
    <col min="7" max="7" width="17.28515625" style="6" customWidth="1"/>
    <col min="8" max="8" width="14.7109375" style="6" customWidth="1"/>
    <col min="9" max="9" width="12.5703125" style="6" customWidth="1"/>
    <col min="10" max="10" width="28.7109375" style="6" customWidth="1"/>
    <col min="11" max="11" width="34" style="6" customWidth="1"/>
    <col min="12" max="12" width="15.140625" style="6" customWidth="1"/>
    <col min="13" max="13" width="18.140625" style="6" customWidth="1"/>
    <col min="14" max="14" width="14.28515625" style="6" customWidth="1"/>
    <col min="15" max="15" width="15" style="6" customWidth="1"/>
    <col min="16" max="16" width="40.7109375" style="6" customWidth="1"/>
    <col min="17" max="17" width="42.7109375" style="6" customWidth="1"/>
    <col min="18" max="18" width="14.42578125" style="6" bestFit="1" customWidth="1"/>
    <col min="19" max="19" width="14.7109375" style="6" bestFit="1" customWidth="1"/>
    <col min="20" max="20" width="14.85546875" style="6" bestFit="1" customWidth="1"/>
    <col min="21" max="21" width="20.7109375" style="6" customWidth="1"/>
    <col min="22" max="22" width="24.28515625" style="6" customWidth="1"/>
    <col min="23" max="23" width="16" style="6" customWidth="1"/>
    <col min="24" max="24" width="21.85546875" style="6" customWidth="1"/>
    <col min="25" max="25" width="20.7109375" style="6" customWidth="1"/>
    <col min="26" max="26" width="49.7109375" style="6" customWidth="1"/>
    <col min="27" max="27" width="14.140625" style="6" customWidth="1"/>
    <col min="28" max="28" width="17.28515625" style="6" customWidth="1"/>
    <col min="29" max="29" width="15.7109375" style="6" customWidth="1"/>
    <col min="30" max="30" width="56.42578125" style="6" customWidth="1"/>
    <col min="31" max="16384" width="11.42578125" style="6"/>
  </cols>
  <sheetData>
    <row r="1" spans="1:65" s="1" customFormat="1" x14ac:dyDescent="0.25">
      <c r="C1" s="212" t="s">
        <v>245</v>
      </c>
      <c r="D1" s="212"/>
      <c r="E1" s="212"/>
      <c r="F1" s="212"/>
      <c r="G1" s="212"/>
      <c r="H1" s="212"/>
      <c r="I1" s="212"/>
      <c r="J1" s="212"/>
      <c r="K1" s="212"/>
      <c r="L1" s="212"/>
      <c r="M1" s="212"/>
      <c r="N1" s="212"/>
      <c r="O1" s="212"/>
      <c r="P1" s="212"/>
      <c r="Q1" s="212"/>
      <c r="R1" s="212"/>
      <c r="S1" s="212"/>
      <c r="T1" s="212"/>
      <c r="U1" s="212"/>
      <c r="V1" s="212"/>
      <c r="AC1" s="98" t="s">
        <v>193</v>
      </c>
      <c r="AD1" s="101">
        <v>44512</v>
      </c>
    </row>
    <row r="2" spans="1:65"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99" t="s">
        <v>0</v>
      </c>
      <c r="AD2" s="100">
        <v>3</v>
      </c>
    </row>
    <row r="3" spans="1:65"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99" t="s">
        <v>194</v>
      </c>
      <c r="AD3" s="100" t="s">
        <v>195</v>
      </c>
    </row>
    <row r="4" spans="1:65" s="9" customFormat="1" ht="15"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row>
    <row r="5" spans="1:65" s="9" customFormat="1" ht="45" x14ac:dyDescent="0.25">
      <c r="A5" s="238" t="s">
        <v>5</v>
      </c>
      <c r="B5" s="233"/>
      <c r="C5" s="238" t="s">
        <v>6</v>
      </c>
      <c r="D5" s="234"/>
      <c r="E5" s="238" t="s">
        <v>7</v>
      </c>
      <c r="F5" s="234"/>
      <c r="G5" s="92" t="s">
        <v>202</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65" s="9" customFormat="1" ht="30"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row>
    <row r="7" spans="1:65" s="3" customFormat="1" ht="50.25" customHeight="1" x14ac:dyDescent="0.25">
      <c r="A7" s="210" t="s">
        <v>29</v>
      </c>
      <c r="B7" s="211" t="s">
        <v>30</v>
      </c>
      <c r="C7" s="210" t="s">
        <v>42</v>
      </c>
      <c r="D7" s="210" t="s">
        <v>70</v>
      </c>
      <c r="E7" s="210" t="s">
        <v>36</v>
      </c>
      <c r="F7" s="210" t="s">
        <v>32</v>
      </c>
      <c r="G7" s="211" t="s">
        <v>44</v>
      </c>
      <c r="H7" s="211" t="s">
        <v>45</v>
      </c>
      <c r="I7" s="240" t="s">
        <v>165</v>
      </c>
      <c r="J7" s="27" t="s">
        <v>203</v>
      </c>
      <c r="K7" s="27" t="s">
        <v>205</v>
      </c>
      <c r="L7" s="27" t="s">
        <v>74</v>
      </c>
      <c r="M7" s="27" t="s">
        <v>39</v>
      </c>
      <c r="N7" s="27" t="s">
        <v>165</v>
      </c>
      <c r="O7" s="156">
        <v>1</v>
      </c>
      <c r="P7" s="109"/>
      <c r="Q7" s="109"/>
      <c r="R7" s="59"/>
      <c r="S7" s="59"/>
      <c r="T7" s="59"/>
      <c r="U7" s="59"/>
      <c r="V7" s="241" t="s">
        <v>46</v>
      </c>
      <c r="W7" s="79">
        <v>1</v>
      </c>
      <c r="X7" s="79">
        <v>1</v>
      </c>
      <c r="Y7" s="54">
        <v>1</v>
      </c>
      <c r="Z7" s="104" t="s">
        <v>236</v>
      </c>
      <c r="AA7" s="50"/>
      <c r="AB7" s="50"/>
      <c r="AC7" s="66"/>
      <c r="AD7" s="6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row>
    <row r="8" spans="1:65" s="3" customFormat="1" ht="73.5" customHeight="1" x14ac:dyDescent="0.25">
      <c r="A8" s="210"/>
      <c r="B8" s="211"/>
      <c r="C8" s="210"/>
      <c r="D8" s="210"/>
      <c r="E8" s="210"/>
      <c r="F8" s="210"/>
      <c r="G8" s="211"/>
      <c r="H8" s="211"/>
      <c r="I8" s="240"/>
      <c r="J8" s="31" t="s">
        <v>177</v>
      </c>
      <c r="K8" s="31" t="s">
        <v>206</v>
      </c>
      <c r="L8" s="31" t="s">
        <v>74</v>
      </c>
      <c r="M8" s="31" t="s">
        <v>39</v>
      </c>
      <c r="N8" s="31" t="s">
        <v>165</v>
      </c>
      <c r="O8" s="67">
        <v>0.97</v>
      </c>
      <c r="P8" s="110"/>
      <c r="Q8" s="111"/>
      <c r="R8" s="59"/>
      <c r="S8" s="59"/>
      <c r="T8" s="59"/>
      <c r="U8" s="59"/>
      <c r="V8" s="241"/>
      <c r="W8" s="73">
        <v>0.98429999999999995</v>
      </c>
      <c r="X8" s="68">
        <v>0.97</v>
      </c>
      <c r="Y8" s="164">
        <v>1</v>
      </c>
      <c r="Z8" s="68" t="s">
        <v>287</v>
      </c>
      <c r="AA8" s="51"/>
      <c r="AB8" s="51"/>
      <c r="AC8" s="51"/>
      <c r="AD8" s="6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row>
    <row r="9" spans="1:65" s="4" customFormat="1" ht="120" customHeight="1" x14ac:dyDescent="0.25">
      <c r="A9" s="210"/>
      <c r="B9" s="211"/>
      <c r="C9" s="210"/>
      <c r="D9" s="210"/>
      <c r="E9" s="210"/>
      <c r="F9" s="210"/>
      <c r="G9" s="211"/>
      <c r="H9" s="211"/>
      <c r="I9" s="240"/>
      <c r="J9" s="27" t="s">
        <v>146</v>
      </c>
      <c r="K9" s="27" t="s">
        <v>207</v>
      </c>
      <c r="L9" s="27" t="s">
        <v>74</v>
      </c>
      <c r="M9" s="27" t="s">
        <v>39</v>
      </c>
      <c r="N9" s="27" t="s">
        <v>165</v>
      </c>
      <c r="O9" s="90">
        <v>1</v>
      </c>
      <c r="P9" s="31" t="s">
        <v>147</v>
      </c>
      <c r="Q9" s="31" t="s">
        <v>247</v>
      </c>
      <c r="R9" s="31"/>
      <c r="S9" s="31"/>
      <c r="T9" s="31"/>
      <c r="U9" s="67"/>
      <c r="V9" s="241"/>
      <c r="W9" s="80">
        <v>0.48</v>
      </c>
      <c r="X9" s="54">
        <v>1</v>
      </c>
      <c r="Y9" s="153">
        <v>0.98</v>
      </c>
      <c r="Z9" s="54" t="s">
        <v>249</v>
      </c>
      <c r="AA9" s="73">
        <v>0.97299999999999998</v>
      </c>
      <c r="AB9" s="68">
        <v>0.87</v>
      </c>
      <c r="AC9" s="68">
        <v>1</v>
      </c>
      <c r="AD9" s="69" t="s">
        <v>250</v>
      </c>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row>
    <row r="10" spans="1:65" s="2" customFormat="1" ht="60" customHeight="1" x14ac:dyDescent="0.25">
      <c r="A10" s="210"/>
      <c r="B10" s="211"/>
      <c r="C10" s="29" t="s">
        <v>40</v>
      </c>
      <c r="D10" s="29" t="s">
        <v>69</v>
      </c>
      <c r="E10" s="29" t="s">
        <v>72</v>
      </c>
      <c r="F10" s="29" t="s">
        <v>72</v>
      </c>
      <c r="G10" s="211"/>
      <c r="H10" s="211"/>
      <c r="I10" s="240"/>
      <c r="J10" s="31" t="s">
        <v>71</v>
      </c>
      <c r="K10" s="31" t="s">
        <v>208</v>
      </c>
      <c r="L10" s="31" t="s">
        <v>74</v>
      </c>
      <c r="M10" s="31" t="s">
        <v>39</v>
      </c>
      <c r="N10" s="31" t="s">
        <v>165</v>
      </c>
      <c r="O10" s="67">
        <v>1</v>
      </c>
      <c r="P10" s="27" t="s">
        <v>176</v>
      </c>
      <c r="Q10" s="27" t="s">
        <v>210</v>
      </c>
      <c r="R10" s="27"/>
      <c r="S10" s="27"/>
      <c r="T10" s="27"/>
      <c r="U10" s="90"/>
      <c r="V10" s="241"/>
      <c r="W10" s="73">
        <v>0.46700000000000003</v>
      </c>
      <c r="X10" s="68">
        <v>1</v>
      </c>
      <c r="Y10" s="164">
        <v>0.96699999999999997</v>
      </c>
      <c r="Z10" s="68" t="s">
        <v>246</v>
      </c>
      <c r="AA10" s="80">
        <v>1</v>
      </c>
      <c r="AB10" s="54">
        <v>1</v>
      </c>
      <c r="AC10" s="54">
        <v>1</v>
      </c>
      <c r="AD10" s="54" t="s">
        <v>237</v>
      </c>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row>
    <row r="11" spans="1:65" s="2" customFormat="1" ht="48" x14ac:dyDescent="0.25">
      <c r="A11" s="210"/>
      <c r="B11" s="211"/>
      <c r="C11" s="107" t="s">
        <v>42</v>
      </c>
      <c r="D11" s="107" t="s">
        <v>70</v>
      </c>
      <c r="E11" s="107" t="s">
        <v>36</v>
      </c>
      <c r="F11" s="107" t="s">
        <v>32</v>
      </c>
      <c r="G11" s="211"/>
      <c r="H11" s="211"/>
      <c r="I11" s="240"/>
      <c r="J11" s="31" t="s">
        <v>204</v>
      </c>
      <c r="K11" s="31" t="s">
        <v>209</v>
      </c>
      <c r="L11" s="31" t="s">
        <v>88</v>
      </c>
      <c r="M11" s="31" t="s">
        <v>39</v>
      </c>
      <c r="N11" s="31" t="s">
        <v>165</v>
      </c>
      <c r="O11" s="157">
        <v>12</v>
      </c>
      <c r="P11" s="109"/>
      <c r="Q11" s="109"/>
      <c r="R11" s="109"/>
      <c r="S11" s="109"/>
      <c r="T11" s="109"/>
      <c r="U11" s="109"/>
      <c r="V11" s="241"/>
      <c r="W11" s="24">
        <v>6</v>
      </c>
      <c r="X11" s="24">
        <v>12</v>
      </c>
      <c r="Y11" s="164">
        <f>X11/X11</f>
        <v>1</v>
      </c>
      <c r="Z11" s="68" t="s">
        <v>248</v>
      </c>
      <c r="AA11" s="51"/>
      <c r="AB11" s="51"/>
      <c r="AC11" s="51"/>
      <c r="AD11" s="6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1:65" s="2" customFormat="1" ht="45.75" thickBot="1" x14ac:dyDescent="0.3">
      <c r="X12" s="108" t="s">
        <v>143</v>
      </c>
      <c r="Y12" s="188">
        <f>AVERAGE(Y7:Y11)</f>
        <v>0.98940000000000006</v>
      </c>
      <c r="AB12" s="108" t="s">
        <v>145</v>
      </c>
      <c r="AC12" s="188">
        <f>AVERAGE(AC9:AC10)</f>
        <v>1</v>
      </c>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row>
    <row r="13" spans="1:65" s="2" customFormat="1" x14ac:dyDescent="0.25">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65" s="2" customFormat="1" x14ac:dyDescent="0.25">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row>
    <row r="15" spans="1:65" s="2" customFormat="1" x14ac:dyDescent="0.25">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row>
    <row r="16" spans="1:65" s="2" customFormat="1" x14ac:dyDescent="0.25">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row>
    <row r="17" spans="31:65" s="2" customFormat="1" x14ac:dyDescent="0.25">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row>
    <row r="18" spans="31:65" s="2" customFormat="1" x14ac:dyDescent="0.25">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31:65" s="2" customFormat="1" x14ac:dyDescent="0.25">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row>
    <row r="20" spans="31:65" s="2" customFormat="1" x14ac:dyDescent="0.25">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row>
    <row r="21" spans="31:65" s="2" customFormat="1" x14ac:dyDescent="0.25">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row>
    <row r="22" spans="31:65" s="2" customFormat="1" x14ac:dyDescent="0.25">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row>
    <row r="23" spans="31:65" s="2" customFormat="1" x14ac:dyDescent="0.25">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1:65" s="2" customFormat="1" x14ac:dyDescent="0.25">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1:65" s="2" customFormat="1" x14ac:dyDescent="0.25">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row>
    <row r="26" spans="31:65" s="2" customFormat="1" x14ac:dyDescent="0.25">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row>
    <row r="27" spans="31:65" s="2" customFormat="1" x14ac:dyDescent="0.25">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row>
    <row r="28" spans="31:65" s="2" customFormat="1" x14ac:dyDescent="0.25">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row>
    <row r="29" spans="31:65" s="2" customFormat="1" x14ac:dyDescent="0.25">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row>
    <row r="30" spans="31:65" s="2" customFormat="1" x14ac:dyDescent="0.25">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row>
    <row r="31" spans="31:65" s="2" customFormat="1" x14ac:dyDescent="0.25">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row>
    <row r="32" spans="31:65" s="2" customFormat="1" x14ac:dyDescent="0.25">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row>
    <row r="33" spans="31:65" s="2" customFormat="1" x14ac:dyDescent="0.25">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row>
    <row r="34" spans="31:65" s="2" customFormat="1" x14ac:dyDescent="0.25">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row>
    <row r="35" spans="31:65" s="2" customFormat="1" x14ac:dyDescent="0.25">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row>
    <row r="36" spans="31:65" s="2" customFormat="1" x14ac:dyDescent="0.25">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row>
    <row r="37" spans="31:65" s="2" customFormat="1" x14ac:dyDescent="0.25">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row>
    <row r="38" spans="31:65" s="2" customFormat="1" x14ac:dyDescent="0.25">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row>
    <row r="39" spans="31:65" s="2" customFormat="1" x14ac:dyDescent="0.25">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row>
    <row r="40" spans="31:65" s="2" customFormat="1" x14ac:dyDescent="0.25">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row>
    <row r="41" spans="31:65" s="2" customFormat="1" x14ac:dyDescent="0.25">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row>
    <row r="42" spans="31:65" s="2" customFormat="1" x14ac:dyDescent="0.25">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row>
  </sheetData>
  <mergeCells count="23">
    <mergeCell ref="G7:G11"/>
    <mergeCell ref="C1:V3"/>
    <mergeCell ref="A4:I4"/>
    <mergeCell ref="J4:O5"/>
    <mergeCell ref="A5:B5"/>
    <mergeCell ref="H5:H6"/>
    <mergeCell ref="V4:V5"/>
    <mergeCell ref="A7:A11"/>
    <mergeCell ref="B7:B11"/>
    <mergeCell ref="H7:H11"/>
    <mergeCell ref="I7:I11"/>
    <mergeCell ref="V7:V11"/>
    <mergeCell ref="C7:C9"/>
    <mergeCell ref="D7:D9"/>
    <mergeCell ref="E7:E9"/>
    <mergeCell ref="F7:F9"/>
    <mergeCell ref="W4:AD4"/>
    <mergeCell ref="W5:Z5"/>
    <mergeCell ref="AA5:AD5"/>
    <mergeCell ref="C5:D5"/>
    <mergeCell ref="I5:I6"/>
    <mergeCell ref="E5:F5"/>
    <mergeCell ref="P4:U5"/>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D11"/>
  <sheetViews>
    <sheetView topLeftCell="R1" zoomScale="110" zoomScaleNormal="110" workbookViewId="0">
      <selection activeCell="R7" sqref="R7"/>
    </sheetView>
  </sheetViews>
  <sheetFormatPr baseColWidth="10" defaultColWidth="11.42578125" defaultRowHeight="15" x14ac:dyDescent="0.25"/>
  <cols>
    <col min="1" max="1" width="21.140625" style="15" customWidth="1"/>
    <col min="2" max="2" width="17.85546875" style="15" customWidth="1"/>
    <col min="3" max="3" width="26.42578125" style="15" customWidth="1"/>
    <col min="4" max="4" width="18.140625" style="15" customWidth="1"/>
    <col min="5" max="5" width="20.42578125" style="15" customWidth="1"/>
    <col min="6" max="6" width="14" style="15" customWidth="1"/>
    <col min="7" max="7" width="17.140625" style="15" customWidth="1"/>
    <col min="8" max="8" width="16.42578125" style="15" customWidth="1"/>
    <col min="9" max="9" width="21.85546875" style="15" customWidth="1"/>
    <col min="10" max="10" width="31.85546875" style="15" customWidth="1"/>
    <col min="11" max="11" width="28.5703125" style="15" customWidth="1"/>
    <col min="12" max="12" width="16.28515625" style="15" customWidth="1"/>
    <col min="13" max="13" width="11.42578125" style="15"/>
    <col min="14" max="14" width="20.28515625" style="15" customWidth="1"/>
    <col min="15" max="15" width="20.140625" style="15" customWidth="1"/>
    <col min="16" max="16" width="26.7109375" style="15" customWidth="1"/>
    <col min="17" max="17" width="28.140625" style="15" customWidth="1"/>
    <col min="18" max="18" width="14.42578125" style="15" customWidth="1"/>
    <col min="19" max="19" width="14.42578125" style="16" bestFit="1" customWidth="1"/>
    <col min="20" max="20" width="16.7109375" style="16" customWidth="1"/>
    <col min="21" max="21" width="16.7109375" style="15" customWidth="1"/>
    <col min="22" max="22" width="16.28515625" style="15" customWidth="1"/>
    <col min="23" max="23" width="11.42578125" style="15"/>
    <col min="24" max="24" width="16" style="15" customWidth="1"/>
    <col min="25" max="25" width="13.5703125" style="15" customWidth="1"/>
    <col min="26" max="26" width="55.7109375" style="15" customWidth="1"/>
    <col min="27" max="27" width="11.42578125" style="15"/>
    <col min="28" max="28" width="17.85546875" style="15" customWidth="1"/>
    <col min="29" max="29" width="11.140625" style="15" customWidth="1"/>
    <col min="30" max="30" width="40.28515625" style="15" customWidth="1"/>
    <col min="31" max="16384" width="11.42578125" style="15"/>
  </cols>
  <sheetData>
    <row r="1" spans="1:30" s="1" customFormat="1" ht="12" x14ac:dyDescent="0.25">
      <c r="C1" s="212" t="s">
        <v>245</v>
      </c>
      <c r="D1" s="212"/>
      <c r="E1" s="212"/>
      <c r="F1" s="212"/>
      <c r="G1" s="212"/>
      <c r="H1" s="212"/>
      <c r="I1" s="212"/>
      <c r="J1" s="212"/>
      <c r="K1" s="212"/>
      <c r="L1" s="212"/>
      <c r="M1" s="212"/>
      <c r="N1" s="212"/>
      <c r="O1" s="212"/>
      <c r="P1" s="212"/>
      <c r="Q1" s="212"/>
      <c r="R1" s="212"/>
      <c r="S1" s="212"/>
      <c r="T1" s="212"/>
      <c r="U1" s="212"/>
      <c r="V1" s="212"/>
      <c r="AC1" s="98" t="s">
        <v>193</v>
      </c>
      <c r="AD1" s="101">
        <v>44512</v>
      </c>
    </row>
    <row r="2" spans="1:30"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99" t="s">
        <v>0</v>
      </c>
      <c r="AD2" s="100">
        <v>3</v>
      </c>
    </row>
    <row r="3" spans="1:30"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99" t="s">
        <v>194</v>
      </c>
      <c r="AD3" s="100" t="s">
        <v>195</v>
      </c>
    </row>
    <row r="4" spans="1:30"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row>
    <row r="5" spans="1:30" s="9" customFormat="1" ht="36" customHeight="1" x14ac:dyDescent="0.25">
      <c r="A5" s="242" t="s">
        <v>5</v>
      </c>
      <c r="B5" s="243"/>
      <c r="C5" s="242" t="s">
        <v>6</v>
      </c>
      <c r="D5" s="244"/>
      <c r="E5" s="242" t="s">
        <v>7</v>
      </c>
      <c r="F5" s="244"/>
      <c r="G5" s="10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row>
    <row r="6" spans="1:30" s="9" customFormat="1" ht="30" x14ac:dyDescent="0.25">
      <c r="A6" s="14" t="s">
        <v>13</v>
      </c>
      <c r="B6" s="14" t="s">
        <v>14</v>
      </c>
      <c r="C6" s="30" t="s">
        <v>15</v>
      </c>
      <c r="D6" s="30" t="s">
        <v>62</v>
      </c>
      <c r="E6" s="30" t="s">
        <v>16</v>
      </c>
      <c r="F6" s="30" t="s">
        <v>17</v>
      </c>
      <c r="G6" s="30" t="s">
        <v>18</v>
      </c>
      <c r="H6" s="228"/>
      <c r="I6" s="245"/>
      <c r="J6" s="14" t="s">
        <v>2</v>
      </c>
      <c r="K6" s="14" t="s">
        <v>19</v>
      </c>
      <c r="L6" s="14" t="s">
        <v>63</v>
      </c>
      <c r="M6" s="14" t="s">
        <v>20</v>
      </c>
      <c r="N6" s="14" t="s">
        <v>21</v>
      </c>
      <c r="O6" s="14" t="s">
        <v>22</v>
      </c>
      <c r="P6" s="14" t="s">
        <v>3</v>
      </c>
      <c r="Q6" s="14" t="s">
        <v>23</v>
      </c>
      <c r="R6" s="14" t="s">
        <v>63</v>
      </c>
      <c r="S6" s="14" t="s">
        <v>20</v>
      </c>
      <c r="T6" s="14" t="s">
        <v>21</v>
      </c>
      <c r="U6" s="14" t="s">
        <v>24</v>
      </c>
      <c r="V6" s="14" t="s">
        <v>25</v>
      </c>
      <c r="W6" s="14" t="s">
        <v>65</v>
      </c>
      <c r="X6" s="14" t="s">
        <v>26</v>
      </c>
      <c r="Y6" s="14" t="s">
        <v>27</v>
      </c>
      <c r="Z6" s="14" t="s">
        <v>28</v>
      </c>
      <c r="AA6" s="14" t="s">
        <v>66</v>
      </c>
      <c r="AB6" s="14" t="s">
        <v>26</v>
      </c>
      <c r="AC6" s="14" t="s">
        <v>27</v>
      </c>
      <c r="AD6" s="14" t="s">
        <v>28</v>
      </c>
    </row>
    <row r="7" spans="1:30" s="17" customFormat="1" ht="165.75" x14ac:dyDescent="0.25">
      <c r="A7" s="246" t="s">
        <v>29</v>
      </c>
      <c r="B7" s="248" t="s">
        <v>30</v>
      </c>
      <c r="C7" s="250" t="s">
        <v>51</v>
      </c>
      <c r="D7" s="117" t="s">
        <v>73</v>
      </c>
      <c r="E7" s="250" t="s">
        <v>31</v>
      </c>
      <c r="F7" s="231" t="s">
        <v>60</v>
      </c>
      <c r="G7" s="250" t="s">
        <v>44</v>
      </c>
      <c r="H7" s="231" t="s">
        <v>76</v>
      </c>
      <c r="I7" s="52" t="s">
        <v>163</v>
      </c>
      <c r="J7" s="52" t="s">
        <v>179</v>
      </c>
      <c r="K7" s="52" t="s">
        <v>211</v>
      </c>
      <c r="L7" s="52" t="s">
        <v>88</v>
      </c>
      <c r="M7" s="52" t="s">
        <v>39</v>
      </c>
      <c r="N7" s="52"/>
      <c r="O7" s="112">
        <v>1</v>
      </c>
      <c r="P7" s="112" t="s">
        <v>180</v>
      </c>
      <c r="Q7" s="112" t="s">
        <v>213</v>
      </c>
      <c r="R7" s="52" t="s">
        <v>89</v>
      </c>
      <c r="S7" s="52" t="s">
        <v>39</v>
      </c>
      <c r="T7" s="112"/>
      <c r="U7" s="112">
        <v>0.75</v>
      </c>
      <c r="V7" s="251" t="s">
        <v>150</v>
      </c>
      <c r="W7" s="182">
        <v>1</v>
      </c>
      <c r="X7" s="182">
        <v>1</v>
      </c>
      <c r="Y7" s="182">
        <f>+W7/X7</f>
        <v>1</v>
      </c>
      <c r="Z7" s="72" t="s">
        <v>251</v>
      </c>
      <c r="AA7" s="181">
        <v>8699</v>
      </c>
      <c r="AB7" s="159">
        <v>4613</v>
      </c>
      <c r="AC7" s="158">
        <v>1</v>
      </c>
      <c r="AD7" s="72" t="s">
        <v>253</v>
      </c>
    </row>
    <row r="8" spans="1:30" s="17" customFormat="1" ht="77.25" thickBot="1" x14ac:dyDescent="0.3">
      <c r="A8" s="247"/>
      <c r="B8" s="249"/>
      <c r="C8" s="250"/>
      <c r="D8" s="53" t="s">
        <v>93</v>
      </c>
      <c r="E8" s="250"/>
      <c r="F8" s="231"/>
      <c r="G8" s="250"/>
      <c r="H8" s="231"/>
      <c r="I8" s="53" t="s">
        <v>164</v>
      </c>
      <c r="J8" s="53" t="s">
        <v>149</v>
      </c>
      <c r="K8" s="53" t="s">
        <v>212</v>
      </c>
      <c r="L8" s="53" t="s">
        <v>88</v>
      </c>
      <c r="M8" s="53" t="s">
        <v>39</v>
      </c>
      <c r="N8" s="53"/>
      <c r="O8" s="113">
        <v>0.95</v>
      </c>
      <c r="P8" s="111"/>
      <c r="Q8" s="111"/>
      <c r="R8" s="111"/>
      <c r="S8" s="111"/>
      <c r="T8" s="114"/>
      <c r="U8" s="114"/>
      <c r="V8" s="252"/>
      <c r="W8" s="183">
        <v>0.97150000000000003</v>
      </c>
      <c r="X8" s="183">
        <v>0.95</v>
      </c>
      <c r="Y8" s="182">
        <v>1</v>
      </c>
      <c r="Z8" s="173" t="s">
        <v>252</v>
      </c>
      <c r="AA8" s="111"/>
      <c r="AB8" s="111"/>
      <c r="AC8" s="111"/>
      <c r="AD8" s="111"/>
    </row>
    <row r="9" spans="1:30" ht="54.75" customHeight="1" thickBot="1" x14ac:dyDescent="0.3">
      <c r="L9" s="56"/>
      <c r="P9" s="115"/>
      <c r="X9" s="49" t="s">
        <v>143</v>
      </c>
      <c r="Y9" s="116">
        <f>AVERAGE(Y7:Y8)</f>
        <v>1</v>
      </c>
      <c r="AB9" s="49" t="s">
        <v>145</v>
      </c>
      <c r="AC9" s="116">
        <f>AVERAGE(AC7)</f>
        <v>1</v>
      </c>
    </row>
    <row r="10" spans="1:30" x14ac:dyDescent="0.25">
      <c r="L10" s="56"/>
      <c r="P10" s="91"/>
    </row>
    <row r="11" spans="1:30" x14ac:dyDescent="0.25">
      <c r="K11" s="55"/>
      <c r="L11" s="56"/>
    </row>
  </sheetData>
  <mergeCells count="21">
    <mergeCell ref="V7:V8"/>
    <mergeCell ref="H7:H8"/>
    <mergeCell ref="G7:G8"/>
    <mergeCell ref="F7:F8"/>
    <mergeCell ref="H5:H6"/>
    <mergeCell ref="A7:A8"/>
    <mergeCell ref="B7:B8"/>
    <mergeCell ref="C7:C8"/>
    <mergeCell ref="E7:E8"/>
    <mergeCell ref="J4:O5"/>
    <mergeCell ref="C1:V3"/>
    <mergeCell ref="V4:V5"/>
    <mergeCell ref="A4:I4"/>
    <mergeCell ref="W5:Z5"/>
    <mergeCell ref="W4:AD4"/>
    <mergeCell ref="AA5:AD5"/>
    <mergeCell ref="A5:B5"/>
    <mergeCell ref="P4:U5"/>
    <mergeCell ref="C5:D5"/>
    <mergeCell ref="E5:F5"/>
    <mergeCell ref="I5:I6"/>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CZ9"/>
  <sheetViews>
    <sheetView topLeftCell="U1" zoomScale="110" zoomScaleNormal="110" workbookViewId="0">
      <selection activeCell="Y9" sqref="Y9"/>
    </sheetView>
  </sheetViews>
  <sheetFormatPr baseColWidth="10" defaultColWidth="11.42578125" defaultRowHeight="15" x14ac:dyDescent="0.25"/>
  <cols>
    <col min="1" max="1" width="19.28515625" customWidth="1"/>
    <col min="2" max="2" width="17.28515625" customWidth="1"/>
    <col min="3" max="3" width="20.42578125" customWidth="1"/>
    <col min="4" max="4" width="17.140625" customWidth="1"/>
    <col min="5" max="5" width="18" customWidth="1"/>
    <col min="6" max="6" width="18.85546875" customWidth="1"/>
    <col min="7" max="7" width="20.5703125" customWidth="1"/>
    <col min="8" max="8" width="19.5703125" customWidth="1"/>
    <col min="9" max="9" width="23.28515625" customWidth="1"/>
    <col min="10" max="10" width="24.7109375" customWidth="1"/>
    <col min="11" max="11" width="35" customWidth="1"/>
    <col min="12" max="12" width="18.28515625" customWidth="1"/>
    <col min="14" max="14" width="21.42578125" customWidth="1"/>
    <col min="15" max="15" width="16.85546875" customWidth="1"/>
    <col min="17" max="17" width="18.42578125" bestFit="1" customWidth="1"/>
    <col min="18" max="18" width="14.85546875" customWidth="1"/>
    <col min="19" max="19" width="17" customWidth="1"/>
    <col min="20" max="21" width="20.85546875" customWidth="1"/>
    <col min="22" max="22" width="15.42578125" customWidth="1"/>
    <col min="23" max="23" width="15.7109375" customWidth="1"/>
    <col min="24" max="24" width="17" customWidth="1"/>
    <col min="25" max="25" width="20.140625" bestFit="1" customWidth="1"/>
    <col min="26" max="26" width="52.28515625" customWidth="1"/>
    <col min="27" max="27" width="16.85546875" customWidth="1"/>
    <col min="29" max="29" width="24.5703125" customWidth="1"/>
    <col min="30" max="30" width="15.140625" customWidth="1"/>
  </cols>
  <sheetData>
    <row r="1" spans="1:104" s="1" customFormat="1" ht="12" x14ac:dyDescent="0.25">
      <c r="C1" s="212" t="s">
        <v>245</v>
      </c>
      <c r="D1" s="212"/>
      <c r="E1" s="212"/>
      <c r="F1" s="212"/>
      <c r="G1" s="212"/>
      <c r="H1" s="212"/>
      <c r="I1" s="212"/>
      <c r="J1" s="212"/>
      <c r="K1" s="212"/>
      <c r="L1" s="212"/>
      <c r="M1" s="212"/>
      <c r="N1" s="212"/>
      <c r="O1" s="212"/>
      <c r="P1" s="212"/>
      <c r="Q1" s="212"/>
      <c r="R1" s="212"/>
      <c r="S1" s="212"/>
      <c r="T1" s="212"/>
      <c r="U1" s="212"/>
      <c r="V1" s="212"/>
      <c r="AC1" s="98" t="s">
        <v>193</v>
      </c>
      <c r="AD1" s="101">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C2" s="99" t="s">
        <v>0</v>
      </c>
      <c r="AD2" s="100">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x14ac:dyDescent="0.25">
      <c r="C3" s="212"/>
      <c r="D3" s="212"/>
      <c r="E3" s="212"/>
      <c r="F3" s="212"/>
      <c r="G3" s="212"/>
      <c r="H3" s="212"/>
      <c r="I3" s="212"/>
      <c r="J3" s="212"/>
      <c r="K3" s="212"/>
      <c r="L3" s="212"/>
      <c r="M3" s="212"/>
      <c r="N3" s="212"/>
      <c r="O3" s="212"/>
      <c r="P3" s="212"/>
      <c r="Q3" s="212"/>
      <c r="R3" s="212"/>
      <c r="S3" s="212"/>
      <c r="T3" s="212"/>
      <c r="U3" s="212"/>
      <c r="V3" s="212"/>
      <c r="AC3" s="99" t="s">
        <v>194</v>
      </c>
      <c r="AD3" s="100" t="s">
        <v>195</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2" customFormat="1" ht="132.75" customHeight="1" x14ac:dyDescent="0.25">
      <c r="A7" s="253" t="s">
        <v>29</v>
      </c>
      <c r="B7" s="256" t="s">
        <v>30</v>
      </c>
      <c r="C7" s="256" t="s">
        <v>51</v>
      </c>
      <c r="D7" s="256" t="s">
        <v>93</v>
      </c>
      <c r="E7" s="256" t="s">
        <v>97</v>
      </c>
      <c r="F7" s="255" t="s">
        <v>32</v>
      </c>
      <c r="G7" s="255" t="s">
        <v>58</v>
      </c>
      <c r="H7" s="255" t="s">
        <v>57</v>
      </c>
      <c r="I7" s="160" t="s">
        <v>216</v>
      </c>
      <c r="J7" s="161" t="s">
        <v>151</v>
      </c>
      <c r="K7" s="161" t="s">
        <v>167</v>
      </c>
      <c r="L7" s="160"/>
      <c r="M7" s="160" t="s">
        <v>39</v>
      </c>
      <c r="N7" s="161" t="s">
        <v>55</v>
      </c>
      <c r="O7" s="162"/>
      <c r="P7" s="119"/>
      <c r="Q7" s="120"/>
      <c r="R7" s="120"/>
      <c r="S7" s="120"/>
      <c r="T7" s="119"/>
      <c r="U7" s="120"/>
      <c r="V7" s="258" t="s">
        <v>98</v>
      </c>
      <c r="W7" s="81">
        <v>1</v>
      </c>
      <c r="X7" s="81">
        <v>1</v>
      </c>
      <c r="Y7" s="81">
        <v>1</v>
      </c>
      <c r="Z7" s="82" t="s">
        <v>284</v>
      </c>
      <c r="AA7" s="119"/>
      <c r="AB7" s="119"/>
      <c r="AC7" s="119"/>
      <c r="AD7" s="121"/>
    </row>
    <row r="8" spans="1:104" ht="139.5" customHeight="1" x14ac:dyDescent="0.25">
      <c r="A8" s="254"/>
      <c r="B8" s="257"/>
      <c r="C8" s="257"/>
      <c r="D8" s="257"/>
      <c r="E8" s="257"/>
      <c r="F8" s="255"/>
      <c r="G8" s="255"/>
      <c r="H8" s="255"/>
      <c r="I8" s="163" t="s">
        <v>217</v>
      </c>
      <c r="J8" s="163" t="s">
        <v>214</v>
      </c>
      <c r="K8" s="163" t="s">
        <v>215</v>
      </c>
      <c r="L8" s="163"/>
      <c r="M8" s="163" t="s">
        <v>39</v>
      </c>
      <c r="N8" s="163" t="s">
        <v>55</v>
      </c>
      <c r="O8" s="163"/>
      <c r="P8" s="119"/>
      <c r="Q8" s="119"/>
      <c r="R8" s="119"/>
      <c r="S8" s="119"/>
      <c r="T8" s="119"/>
      <c r="U8" s="119"/>
      <c r="V8" s="258"/>
      <c r="W8" s="122">
        <v>1</v>
      </c>
      <c r="X8" s="123">
        <v>1</v>
      </c>
      <c r="Y8" s="123">
        <v>1</v>
      </c>
      <c r="Z8" s="124" t="s">
        <v>285</v>
      </c>
      <c r="AA8" s="119"/>
      <c r="AB8" s="119"/>
      <c r="AC8" s="119"/>
      <c r="AD8" s="121"/>
    </row>
    <row r="9" spans="1:104" ht="42.75" thickBot="1" x14ac:dyDescent="0.3">
      <c r="X9" s="118" t="s">
        <v>103</v>
      </c>
      <c r="Y9" s="71">
        <f>AVERAGE(Y7:Y8)</f>
        <v>1</v>
      </c>
    </row>
  </sheetData>
  <mergeCells count="22">
    <mergeCell ref="C5:D5"/>
    <mergeCell ref="E5:F5"/>
    <mergeCell ref="C1:V3"/>
    <mergeCell ref="I5:I6"/>
    <mergeCell ref="A4:I4"/>
    <mergeCell ref="J4:O5"/>
    <mergeCell ref="P4:U5"/>
    <mergeCell ref="V4:V5"/>
    <mergeCell ref="A5:B5"/>
    <mergeCell ref="H5:H6"/>
    <mergeCell ref="AA5:AD5"/>
    <mergeCell ref="W4:AD4"/>
    <mergeCell ref="W5:Z5"/>
    <mergeCell ref="H7:H8"/>
    <mergeCell ref="V7:V8"/>
    <mergeCell ref="A7:A8"/>
    <mergeCell ref="G7:G8"/>
    <mergeCell ref="C7:C8"/>
    <mergeCell ref="D7:D8"/>
    <mergeCell ref="E7:E8"/>
    <mergeCell ref="F7:F8"/>
    <mergeCell ref="B7:B8"/>
  </mergeCells>
  <pageMargins left="0.7" right="0.7" top="0.75" bottom="0.75" header="0.3" footer="0.3"/>
  <pageSetup paperSize="9" orientation="portrait" horizontalDpi="300" verticalDpi="30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BW9"/>
  <sheetViews>
    <sheetView topLeftCell="M1" zoomScaleNormal="100" zoomScalePageLayoutView="130" workbookViewId="0">
      <selection activeCell="Y8" sqref="Y8"/>
    </sheetView>
  </sheetViews>
  <sheetFormatPr baseColWidth="10" defaultColWidth="9.140625" defaultRowHeight="15" x14ac:dyDescent="0.25"/>
  <cols>
    <col min="1" max="1" width="18.85546875" customWidth="1"/>
    <col min="2" max="2" width="18.140625" customWidth="1"/>
    <col min="3" max="3" width="21.7109375" customWidth="1"/>
    <col min="4" max="4" width="16.85546875" customWidth="1"/>
    <col min="5" max="6" width="14.42578125" customWidth="1"/>
    <col min="7" max="7" width="15.140625" customWidth="1"/>
    <col min="8" max="8" width="19" customWidth="1"/>
    <col min="9" max="9" width="20.28515625" customWidth="1"/>
    <col min="10" max="10" width="22" customWidth="1"/>
    <col min="11" max="11" width="24.140625" customWidth="1"/>
    <col min="12" max="12" width="18.28515625" customWidth="1"/>
    <col min="13" max="13" width="14.85546875" customWidth="1"/>
    <col min="15" max="15" width="17.28515625" customWidth="1"/>
    <col min="16" max="16" width="14.28515625" customWidth="1"/>
    <col min="17" max="17" width="14" customWidth="1"/>
    <col min="18" max="18" width="16.7109375" customWidth="1"/>
    <col min="19" max="19" width="16.42578125" customWidth="1"/>
    <col min="20" max="20" width="14.140625" customWidth="1"/>
    <col min="21" max="21" width="13.85546875" customWidth="1"/>
    <col min="22" max="22" width="21.42578125" customWidth="1"/>
    <col min="23" max="23" width="11.140625" customWidth="1"/>
    <col min="24" max="24" width="15.28515625" customWidth="1"/>
    <col min="25" max="25" width="15.42578125" customWidth="1"/>
    <col min="26" max="26" width="45.7109375" customWidth="1"/>
    <col min="29" max="30" width="16.140625" customWidth="1"/>
  </cols>
  <sheetData>
    <row r="1" spans="1:75" s="1" customFormat="1" x14ac:dyDescent="0.25">
      <c r="C1" s="212" t="s">
        <v>245</v>
      </c>
      <c r="D1" s="212"/>
      <c r="E1" s="212"/>
      <c r="F1" s="212"/>
      <c r="G1" s="212"/>
      <c r="H1" s="212"/>
      <c r="I1" s="212"/>
      <c r="J1" s="212"/>
      <c r="K1" s="212"/>
      <c r="L1" s="212"/>
      <c r="M1" s="212"/>
      <c r="N1" s="212"/>
      <c r="O1" s="212"/>
      <c r="P1" s="212"/>
      <c r="Q1" s="212"/>
      <c r="R1" s="212"/>
      <c r="S1" s="212"/>
      <c r="T1" s="212"/>
      <c r="U1" s="212"/>
      <c r="V1" s="212"/>
      <c r="AA1" s="229"/>
      <c r="AB1" s="230"/>
      <c r="AC1" s="98" t="s">
        <v>193</v>
      </c>
      <c r="AD1" s="101">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row>
    <row r="2" spans="1:75"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AA2" s="229"/>
      <c r="AB2" s="230"/>
      <c r="AC2" s="99" t="s">
        <v>0</v>
      </c>
      <c r="AD2" s="100">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row>
    <row r="3" spans="1:75" s="1" customFormat="1" ht="30" customHeight="1" x14ac:dyDescent="0.25">
      <c r="C3" s="212"/>
      <c r="D3" s="212"/>
      <c r="E3" s="212"/>
      <c r="F3" s="212"/>
      <c r="G3" s="212"/>
      <c r="H3" s="212"/>
      <c r="I3" s="212"/>
      <c r="J3" s="212"/>
      <c r="K3" s="212"/>
      <c r="L3" s="212"/>
      <c r="M3" s="212"/>
      <c r="N3" s="212"/>
      <c r="O3" s="212"/>
      <c r="P3" s="212"/>
      <c r="Q3" s="212"/>
      <c r="R3" s="212"/>
      <c r="S3" s="212"/>
      <c r="T3" s="212"/>
      <c r="U3" s="212"/>
      <c r="V3" s="212"/>
      <c r="AA3" s="229"/>
      <c r="AB3" s="230"/>
      <c r="AC3" s="99" t="s">
        <v>194</v>
      </c>
      <c r="AD3" s="100" t="s">
        <v>195</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4" spans="1:75"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19" t="s">
        <v>64</v>
      </c>
      <c r="X4" s="220"/>
      <c r="Y4" s="220"/>
      <c r="Z4" s="220"/>
      <c r="AA4" s="220"/>
      <c r="AB4" s="220"/>
      <c r="AC4" s="220"/>
      <c r="AD4" s="221"/>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row>
    <row r="5" spans="1:75" s="9" customFormat="1" ht="36" customHeight="1" x14ac:dyDescent="0.25">
      <c r="A5" s="242" t="s">
        <v>5</v>
      </c>
      <c r="B5" s="243"/>
      <c r="C5" s="242" t="s">
        <v>6</v>
      </c>
      <c r="D5" s="244"/>
      <c r="E5" s="242" t="s">
        <v>7</v>
      </c>
      <c r="F5" s="244"/>
      <c r="G5" s="10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75" s="130" customFormat="1" ht="38.25" x14ac:dyDescent="0.2">
      <c r="A6" s="128" t="s">
        <v>13</v>
      </c>
      <c r="B6" s="128" t="s">
        <v>14</v>
      </c>
      <c r="C6" s="128" t="s">
        <v>15</v>
      </c>
      <c r="D6" s="128" t="s">
        <v>62</v>
      </c>
      <c r="E6" s="128" t="s">
        <v>16</v>
      </c>
      <c r="F6" s="128" t="s">
        <v>17</v>
      </c>
      <c r="G6" s="128" t="s">
        <v>18</v>
      </c>
      <c r="H6" s="228"/>
      <c r="I6" s="228"/>
      <c r="J6" s="128" t="s">
        <v>2</v>
      </c>
      <c r="K6" s="128" t="s">
        <v>19</v>
      </c>
      <c r="L6" s="128" t="s">
        <v>63</v>
      </c>
      <c r="M6" s="128" t="s">
        <v>20</v>
      </c>
      <c r="N6" s="128" t="s">
        <v>21</v>
      </c>
      <c r="O6" s="128" t="s">
        <v>22</v>
      </c>
      <c r="P6" s="128" t="s">
        <v>3</v>
      </c>
      <c r="Q6" s="128" t="s">
        <v>23</v>
      </c>
      <c r="R6" s="128" t="s">
        <v>63</v>
      </c>
      <c r="S6" s="128" t="s">
        <v>20</v>
      </c>
      <c r="T6" s="128" t="s">
        <v>21</v>
      </c>
      <c r="U6" s="128" t="s">
        <v>24</v>
      </c>
      <c r="V6" s="128" t="s">
        <v>25</v>
      </c>
      <c r="W6" s="128" t="s">
        <v>65</v>
      </c>
      <c r="X6" s="128" t="s">
        <v>26</v>
      </c>
      <c r="Y6" s="128" t="s">
        <v>27</v>
      </c>
      <c r="Z6" s="128" t="s">
        <v>28</v>
      </c>
      <c r="AA6" s="128" t="s">
        <v>66</v>
      </c>
      <c r="AB6" s="128" t="s">
        <v>26</v>
      </c>
      <c r="AC6" s="128" t="s">
        <v>27</v>
      </c>
      <c r="AD6" s="128" t="s">
        <v>28</v>
      </c>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row>
    <row r="7" spans="1:75" s="177" customFormat="1" ht="114.75" x14ac:dyDescent="0.2">
      <c r="A7" s="259" t="s">
        <v>29</v>
      </c>
      <c r="B7" s="259" t="s">
        <v>30</v>
      </c>
      <c r="C7" s="259" t="s">
        <v>77</v>
      </c>
      <c r="D7" s="259" t="s">
        <v>67</v>
      </c>
      <c r="E7" s="259" t="s">
        <v>94</v>
      </c>
      <c r="F7" s="259" t="s">
        <v>95</v>
      </c>
      <c r="G7" s="259" t="s">
        <v>33</v>
      </c>
      <c r="H7" s="259" t="s">
        <v>78</v>
      </c>
      <c r="I7" s="259" t="s">
        <v>78</v>
      </c>
      <c r="J7" s="174" t="s">
        <v>37</v>
      </c>
      <c r="K7" s="174" t="s">
        <v>38</v>
      </c>
      <c r="L7" s="174" t="s">
        <v>88</v>
      </c>
      <c r="M7" s="174" t="s">
        <v>39</v>
      </c>
      <c r="N7" s="174"/>
      <c r="O7" s="175"/>
      <c r="P7" s="176"/>
      <c r="Q7" s="176"/>
      <c r="R7" s="176"/>
      <c r="S7" s="176"/>
      <c r="T7" s="176"/>
      <c r="U7" s="176"/>
      <c r="V7" s="259" t="s">
        <v>79</v>
      </c>
      <c r="W7" s="193">
        <v>0.96940000000000004</v>
      </c>
      <c r="X7" s="175">
        <v>0.95</v>
      </c>
      <c r="Y7" s="175">
        <v>1</v>
      </c>
      <c r="Z7" s="174" t="s">
        <v>262</v>
      </c>
      <c r="AA7" s="176"/>
      <c r="AB7" s="176"/>
      <c r="AC7" s="176"/>
      <c r="AD7" s="176"/>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row>
    <row r="8" spans="1:75" s="129" customFormat="1" ht="148.5" customHeight="1" x14ac:dyDescent="0.2">
      <c r="A8" s="259"/>
      <c r="B8" s="259"/>
      <c r="C8" s="259"/>
      <c r="D8" s="259"/>
      <c r="E8" s="259"/>
      <c r="F8" s="259"/>
      <c r="G8" s="259"/>
      <c r="H8" s="259"/>
      <c r="I8" s="259"/>
      <c r="J8" s="178" t="s">
        <v>148</v>
      </c>
      <c r="K8" s="178" t="s">
        <v>218</v>
      </c>
      <c r="L8" s="178" t="s">
        <v>88</v>
      </c>
      <c r="M8" s="178" t="s">
        <v>35</v>
      </c>
      <c r="N8" s="178"/>
      <c r="O8" s="178"/>
      <c r="P8" s="176"/>
      <c r="Q8" s="176"/>
      <c r="R8" s="176"/>
      <c r="S8" s="176"/>
      <c r="T8" s="176"/>
      <c r="U8" s="176"/>
      <c r="V8" s="259"/>
      <c r="W8" s="178">
        <v>411</v>
      </c>
      <c r="X8" s="178">
        <v>416</v>
      </c>
      <c r="Y8" s="197">
        <v>0.9879</v>
      </c>
      <c r="Z8" s="179" t="s">
        <v>263</v>
      </c>
      <c r="AA8" s="176"/>
      <c r="AB8" s="176"/>
      <c r="AC8" s="176"/>
      <c r="AD8" s="176"/>
    </row>
    <row r="9" spans="1:75" ht="48" thickBot="1" x14ac:dyDescent="0.3">
      <c r="X9" s="60" t="s">
        <v>143</v>
      </c>
      <c r="Y9" s="187">
        <f>AVERAGE(Y7:Y8)</f>
        <v>0.99395</v>
      </c>
    </row>
  </sheetData>
  <mergeCells count="24">
    <mergeCell ref="AA1:AB3"/>
    <mergeCell ref="W5:Z5"/>
    <mergeCell ref="C5:D5"/>
    <mergeCell ref="C1:V3"/>
    <mergeCell ref="A4:I4"/>
    <mergeCell ref="J4:O5"/>
    <mergeCell ref="P4:U5"/>
    <mergeCell ref="V4:V5"/>
    <mergeCell ref="W4:AD4"/>
    <mergeCell ref="A5:B5"/>
    <mergeCell ref="AA5:AD5"/>
    <mergeCell ref="E5:F5"/>
    <mergeCell ref="H5:H6"/>
    <mergeCell ref="V7:V8"/>
    <mergeCell ref="I5:I6"/>
    <mergeCell ref="A7:A8"/>
    <mergeCell ref="B7:B8"/>
    <mergeCell ref="C7:C8"/>
    <mergeCell ref="D7:D8"/>
    <mergeCell ref="E7:E8"/>
    <mergeCell ref="F7:F8"/>
    <mergeCell ref="G7:G8"/>
    <mergeCell ref="H7:H8"/>
    <mergeCell ref="I7:I8"/>
  </mergeCell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CI13"/>
  <sheetViews>
    <sheetView topLeftCell="P1" zoomScaleNormal="100" zoomScalePageLayoutView="130" workbookViewId="0">
      <selection activeCell="Z10" sqref="Z10"/>
    </sheetView>
  </sheetViews>
  <sheetFormatPr baseColWidth="10" defaultColWidth="9.140625" defaultRowHeight="15" x14ac:dyDescent="0.25"/>
  <cols>
    <col min="1" max="1" width="20.28515625" customWidth="1"/>
    <col min="2" max="2" width="26.28515625" customWidth="1"/>
    <col min="3" max="3" width="25.140625" customWidth="1"/>
    <col min="4" max="4" width="28.42578125" customWidth="1"/>
    <col min="5" max="6" width="18.140625" customWidth="1"/>
    <col min="7" max="7" width="19" customWidth="1"/>
    <col min="8" max="8" width="18" customWidth="1"/>
    <col min="9" max="9" width="20" customWidth="1"/>
    <col min="10" max="10" width="19.28515625" customWidth="1"/>
    <col min="11" max="11" width="32" customWidth="1"/>
    <col min="12" max="12" width="14.42578125" customWidth="1"/>
    <col min="15" max="15" width="14.7109375" customWidth="1"/>
    <col min="16" max="16" width="22.7109375" customWidth="1"/>
    <col min="17" max="17" width="21.42578125" customWidth="1"/>
    <col min="18" max="18" width="15" customWidth="1"/>
    <col min="22" max="22" width="16.85546875" customWidth="1"/>
    <col min="24" max="24" width="18.28515625" customWidth="1"/>
    <col min="25" max="25" width="14.85546875" customWidth="1"/>
    <col min="26" max="26" width="30.85546875" customWidth="1"/>
    <col min="28" max="28" width="14.140625" customWidth="1"/>
    <col min="29" max="29" width="13.28515625" customWidth="1"/>
    <col min="30" max="30" width="42.42578125" customWidth="1"/>
  </cols>
  <sheetData>
    <row r="1" spans="1:87" s="1" customFormat="1" x14ac:dyDescent="0.25">
      <c r="C1" s="212" t="s">
        <v>245</v>
      </c>
      <c r="D1" s="212"/>
      <c r="E1" s="212"/>
      <c r="F1" s="212"/>
      <c r="G1" s="212"/>
      <c r="H1" s="212"/>
      <c r="I1" s="212"/>
      <c r="J1" s="212"/>
      <c r="K1" s="212"/>
      <c r="L1" s="212"/>
      <c r="M1" s="212"/>
      <c r="N1" s="212"/>
      <c r="O1" s="212"/>
      <c r="P1" s="212"/>
      <c r="Q1" s="212"/>
      <c r="R1" s="212"/>
      <c r="S1" s="212"/>
      <c r="T1" s="212"/>
      <c r="U1" s="212"/>
      <c r="V1" s="212"/>
      <c r="Z1" s="229"/>
      <c r="AA1" s="229"/>
      <c r="AB1" s="230"/>
      <c r="AC1" s="98" t="s">
        <v>193</v>
      </c>
      <c r="AD1" s="101">
        <v>44512</v>
      </c>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row>
    <row r="2" spans="1:87"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99" t="s">
        <v>0</v>
      </c>
      <c r="AD2" s="100">
        <v>3</v>
      </c>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row>
    <row r="3" spans="1:87"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99" t="s">
        <v>194</v>
      </c>
      <c r="AD3" s="100" t="s">
        <v>195</v>
      </c>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row>
    <row r="4" spans="1:87" s="9" customFormat="1"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row>
    <row r="5" spans="1:87" s="9" customFormat="1" ht="36"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row>
    <row r="6" spans="1:87" s="9" customFormat="1" ht="45" x14ac:dyDescent="0.25">
      <c r="A6" s="14" t="s">
        <v>13</v>
      </c>
      <c r="B6" s="14" t="s">
        <v>14</v>
      </c>
      <c r="C6" s="14" t="s">
        <v>15</v>
      </c>
      <c r="D6" s="14" t="s">
        <v>62</v>
      </c>
      <c r="E6" s="14" t="s">
        <v>16</v>
      </c>
      <c r="F6" s="14" t="s">
        <v>17</v>
      </c>
      <c r="G6" s="14" t="s">
        <v>18</v>
      </c>
      <c r="H6" s="245"/>
      <c r="I6" s="245"/>
      <c r="J6" s="14" t="s">
        <v>2</v>
      </c>
      <c r="K6" s="14" t="s">
        <v>19</v>
      </c>
      <c r="L6" s="14" t="s">
        <v>63</v>
      </c>
      <c r="M6" s="14" t="s">
        <v>20</v>
      </c>
      <c r="N6" s="14" t="s">
        <v>21</v>
      </c>
      <c r="O6" s="14" t="s">
        <v>22</v>
      </c>
      <c r="P6" s="14" t="s">
        <v>3</v>
      </c>
      <c r="Q6" s="14" t="s">
        <v>23</v>
      </c>
      <c r="R6" s="14" t="s">
        <v>63</v>
      </c>
      <c r="S6" s="14" t="s">
        <v>20</v>
      </c>
      <c r="T6" s="14" t="s">
        <v>21</v>
      </c>
      <c r="U6" s="14" t="s">
        <v>24</v>
      </c>
      <c r="V6" s="14" t="s">
        <v>25</v>
      </c>
      <c r="W6" s="14" t="s">
        <v>65</v>
      </c>
      <c r="X6" s="14" t="s">
        <v>26</v>
      </c>
      <c r="Y6" s="14" t="s">
        <v>27</v>
      </c>
      <c r="Z6" s="14" t="s">
        <v>28</v>
      </c>
      <c r="AA6" s="14" t="s">
        <v>66</v>
      </c>
      <c r="AB6" s="14" t="s">
        <v>26</v>
      </c>
      <c r="AC6" s="14" t="s">
        <v>27</v>
      </c>
      <c r="AD6" s="14" t="s">
        <v>28</v>
      </c>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row>
    <row r="7" spans="1:87" s="27" customFormat="1" ht="162" customHeight="1" x14ac:dyDescent="0.25">
      <c r="A7" s="260" t="s">
        <v>29</v>
      </c>
      <c r="B7" s="260" t="s">
        <v>30</v>
      </c>
      <c r="C7" s="260" t="s">
        <v>81</v>
      </c>
      <c r="D7" s="27" t="s">
        <v>67</v>
      </c>
      <c r="E7" s="262" t="s">
        <v>31</v>
      </c>
      <c r="F7" s="264" t="s">
        <v>95</v>
      </c>
      <c r="G7" s="264" t="s">
        <v>33</v>
      </c>
      <c r="H7" s="266" t="s">
        <v>82</v>
      </c>
      <c r="I7" s="27" t="s">
        <v>82</v>
      </c>
      <c r="J7" s="27" t="s">
        <v>277</v>
      </c>
      <c r="K7" s="27" t="s">
        <v>159</v>
      </c>
      <c r="L7" s="27" t="s">
        <v>88</v>
      </c>
      <c r="M7" s="27" t="s">
        <v>35</v>
      </c>
      <c r="O7" s="79"/>
      <c r="P7" s="27" t="s">
        <v>153</v>
      </c>
      <c r="Q7" s="27" t="s">
        <v>161</v>
      </c>
      <c r="R7" s="27" t="s">
        <v>88</v>
      </c>
      <c r="S7" s="27" t="s">
        <v>39</v>
      </c>
      <c r="T7" s="54"/>
      <c r="U7" s="80"/>
      <c r="V7" s="270" t="s">
        <v>152</v>
      </c>
      <c r="W7" s="79">
        <v>2965</v>
      </c>
      <c r="X7" s="85">
        <v>2996</v>
      </c>
      <c r="Y7" s="153">
        <f>W7/X7</f>
        <v>0.98965287049399198</v>
      </c>
      <c r="Z7" s="27" t="s">
        <v>278</v>
      </c>
      <c r="AA7" s="79">
        <v>1377</v>
      </c>
      <c r="AB7" s="85">
        <v>1443</v>
      </c>
      <c r="AC7" s="78">
        <f>AA7/AB7</f>
        <v>0.95426195426195426</v>
      </c>
      <c r="AD7" s="27" t="s">
        <v>280</v>
      </c>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row>
    <row r="8" spans="1:87" ht="83.25" customHeight="1" x14ac:dyDescent="0.25">
      <c r="A8" s="261"/>
      <c r="B8" s="261"/>
      <c r="C8" s="261"/>
      <c r="D8" s="29" t="s">
        <v>80</v>
      </c>
      <c r="E8" s="263"/>
      <c r="F8" s="265"/>
      <c r="G8" s="265"/>
      <c r="H8" s="267"/>
      <c r="I8" s="268" t="s">
        <v>221</v>
      </c>
      <c r="J8" s="29" t="s">
        <v>181</v>
      </c>
      <c r="K8" s="29" t="s">
        <v>219</v>
      </c>
      <c r="L8" s="29" t="s">
        <v>88</v>
      </c>
      <c r="M8" s="29" t="s">
        <v>35</v>
      </c>
      <c r="N8" s="29"/>
      <c r="O8" s="24"/>
      <c r="P8" s="28"/>
      <c r="Q8" s="28"/>
      <c r="R8" s="28"/>
      <c r="S8" s="28"/>
      <c r="T8" s="28"/>
      <c r="U8" s="28"/>
      <c r="V8" s="271"/>
      <c r="W8" s="29">
        <v>100</v>
      </c>
      <c r="X8" s="86">
        <v>100</v>
      </c>
      <c r="Y8" s="164">
        <f>W8/X8</f>
        <v>1</v>
      </c>
      <c r="Z8" s="24" t="s">
        <v>279</v>
      </c>
      <c r="AA8" s="28"/>
      <c r="AB8" s="28"/>
      <c r="AC8" s="28"/>
      <c r="AD8" s="28"/>
    </row>
    <row r="9" spans="1:87" ht="58.5" customHeight="1" thickBot="1" x14ac:dyDescent="0.3">
      <c r="A9" s="261"/>
      <c r="B9" s="261"/>
      <c r="C9" s="261"/>
      <c r="D9" s="27" t="s">
        <v>67</v>
      </c>
      <c r="E9" s="263"/>
      <c r="F9" s="265"/>
      <c r="G9" s="265"/>
      <c r="H9" s="267"/>
      <c r="I9" s="269"/>
      <c r="J9" s="27" t="s">
        <v>220</v>
      </c>
      <c r="K9" s="27" t="s">
        <v>160</v>
      </c>
      <c r="L9" s="27"/>
      <c r="M9" s="27" t="s">
        <v>35</v>
      </c>
      <c r="N9" s="27"/>
      <c r="O9" s="79"/>
      <c r="P9" s="28"/>
      <c r="Q9" s="28"/>
      <c r="R9" s="28"/>
      <c r="S9" s="28"/>
      <c r="T9" s="28"/>
      <c r="U9" s="28"/>
      <c r="V9" s="271"/>
      <c r="W9" s="79">
        <v>1137</v>
      </c>
      <c r="X9" s="85">
        <v>1163</v>
      </c>
      <c r="Y9" s="78">
        <f>W9/X9</f>
        <v>0.97764402407566642</v>
      </c>
      <c r="Z9" s="27" t="s">
        <v>288</v>
      </c>
      <c r="AA9" s="28"/>
      <c r="AB9" s="28"/>
      <c r="AC9" s="28"/>
      <c r="AD9" s="28"/>
    </row>
    <row r="10" spans="1:87" ht="48" thickBot="1" x14ac:dyDescent="0.3">
      <c r="I10" s="95"/>
      <c r="X10" s="48" t="s">
        <v>143</v>
      </c>
      <c r="Y10" s="195">
        <f>AVERAGE(Y7:Y9)</f>
        <v>0.9890989648565528</v>
      </c>
      <c r="AB10" s="48" t="s">
        <v>145</v>
      </c>
      <c r="AC10" s="195">
        <f>AC7</f>
        <v>0.95426195426195426</v>
      </c>
    </row>
    <row r="11" spans="1:87" x14ac:dyDescent="0.25">
      <c r="I11" s="95"/>
    </row>
    <row r="12" spans="1:87" x14ac:dyDescent="0.25">
      <c r="I12" s="95"/>
    </row>
    <row r="13" spans="1:87" x14ac:dyDescent="0.25">
      <c r="I13" s="95"/>
    </row>
  </sheetData>
  <mergeCells count="23">
    <mergeCell ref="Z1:AB3"/>
    <mergeCell ref="A7:A9"/>
    <mergeCell ref="B7:B9"/>
    <mergeCell ref="C7:C9"/>
    <mergeCell ref="E7:E9"/>
    <mergeCell ref="F7:F9"/>
    <mergeCell ref="G7:G9"/>
    <mergeCell ref="H7:H9"/>
    <mergeCell ref="I8:I9"/>
    <mergeCell ref="V7:V9"/>
    <mergeCell ref="I5:I6"/>
    <mergeCell ref="W5:Z5"/>
    <mergeCell ref="C1:V3"/>
    <mergeCell ref="A4:I4"/>
    <mergeCell ref="J4:O5"/>
    <mergeCell ref="P4:U5"/>
    <mergeCell ref="V4:V5"/>
    <mergeCell ref="W4:AD4"/>
    <mergeCell ref="A5:B5"/>
    <mergeCell ref="AA5:AD5"/>
    <mergeCell ref="C5:D5"/>
    <mergeCell ref="E5:F5"/>
    <mergeCell ref="H5:H6"/>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CZ10"/>
  <sheetViews>
    <sheetView topLeftCell="Q8" zoomScaleNormal="100" zoomScalePageLayoutView="115" workbookViewId="0">
      <selection activeCell="Y9" sqref="Y9"/>
    </sheetView>
  </sheetViews>
  <sheetFormatPr baseColWidth="10" defaultColWidth="11.42578125" defaultRowHeight="22.5" customHeight="1" x14ac:dyDescent="0.25"/>
  <cols>
    <col min="1" max="1" width="22.42578125" style="6" customWidth="1"/>
    <col min="2" max="3" width="27.140625" style="6" customWidth="1"/>
    <col min="4" max="4" width="25.7109375" style="6" customWidth="1"/>
    <col min="5" max="5" width="29.28515625" style="6" customWidth="1"/>
    <col min="6" max="6" width="21.140625" style="6" customWidth="1"/>
    <col min="7" max="7" width="20.7109375" style="7" customWidth="1"/>
    <col min="8" max="8" width="21.140625" style="6" customWidth="1"/>
    <col min="9" max="9" width="16.28515625" style="6" customWidth="1"/>
    <col min="10" max="10" width="53.42578125" style="6" customWidth="1"/>
    <col min="11" max="11" width="34.42578125" style="6" customWidth="1"/>
    <col min="12" max="12" width="18.28515625" style="6" customWidth="1"/>
    <col min="13" max="13" width="16.28515625" style="6" customWidth="1"/>
    <col min="14" max="14" width="17.42578125" style="6" customWidth="1"/>
    <col min="15" max="15" width="14.140625" style="8" customWidth="1"/>
    <col min="16" max="16" width="17.140625" style="6" customWidth="1"/>
    <col min="17" max="17" width="18" style="6" customWidth="1"/>
    <col min="18" max="18" width="14.42578125" style="6" bestFit="1" customWidth="1"/>
    <col min="19" max="19" width="19.85546875" style="6" customWidth="1"/>
    <col min="20" max="20" width="21" style="6" customWidth="1"/>
    <col min="21" max="21" width="20.28515625" style="6" customWidth="1"/>
    <col min="22" max="22" width="20.7109375" style="6" customWidth="1"/>
    <col min="23" max="23" width="11.42578125" style="6" customWidth="1"/>
    <col min="24" max="24" width="16.7109375" style="6" customWidth="1"/>
    <col min="25" max="25" width="33.42578125" style="6" customWidth="1"/>
    <col min="26" max="26" width="76.85546875" style="6" customWidth="1"/>
    <col min="27" max="27" width="11.42578125" style="6" customWidth="1"/>
    <col min="28" max="28" width="20" style="6" customWidth="1"/>
    <col min="29" max="29" width="24.5703125" style="6" customWidth="1"/>
    <col min="30" max="30" width="28.42578125" style="6" customWidth="1"/>
    <col min="31" max="32" width="11.42578125" style="6" customWidth="1"/>
    <col min="33" max="33" width="87.140625" style="6" customWidth="1"/>
    <col min="34" max="36" width="11.42578125" style="6" customWidth="1"/>
    <col min="37" max="37" width="78.140625" style="6" customWidth="1"/>
    <col min="38" max="40" width="11.42578125" style="6"/>
    <col min="41" max="41" width="87.140625" style="6" customWidth="1"/>
    <col min="42" max="44" width="11.42578125" style="6"/>
    <col min="45" max="45" width="78.140625" style="6" customWidth="1"/>
    <col min="46" max="48" width="11.42578125" style="6"/>
    <col min="49" max="49" width="87.140625" style="6" customWidth="1"/>
    <col min="50" max="52" width="11.42578125" style="6"/>
    <col min="53" max="53" width="78.140625" style="6" customWidth="1"/>
    <col min="54" max="56" width="11.42578125" style="6"/>
    <col min="57" max="57" width="87.140625" style="6" customWidth="1"/>
    <col min="58" max="59" width="11.42578125" style="6"/>
    <col min="60" max="60" width="15.140625" style="6" bestFit="1" customWidth="1"/>
    <col min="61" max="61" width="78.140625" style="6" customWidth="1"/>
    <col min="62" max="63" width="11.42578125" style="6"/>
    <col min="64" max="64" width="14.28515625" style="6" customWidth="1"/>
    <col min="65" max="65" width="64.85546875" style="6" customWidth="1"/>
    <col min="66" max="67" width="11.42578125" style="6"/>
    <col min="68" max="68" width="15.140625" style="6" bestFit="1" customWidth="1"/>
    <col min="69" max="69" width="78.140625" style="6" customWidth="1"/>
    <col min="70" max="16384" width="11.42578125" style="6"/>
  </cols>
  <sheetData>
    <row r="1" spans="1:104" s="1" customFormat="1" ht="12" x14ac:dyDescent="0.25">
      <c r="C1" s="212" t="s">
        <v>245</v>
      </c>
      <c r="D1" s="212"/>
      <c r="E1" s="212"/>
      <c r="F1" s="212"/>
      <c r="G1" s="212"/>
      <c r="H1" s="212"/>
      <c r="I1" s="212"/>
      <c r="J1" s="212"/>
      <c r="K1" s="212"/>
      <c r="L1" s="212"/>
      <c r="M1" s="212"/>
      <c r="N1" s="212"/>
      <c r="O1" s="212"/>
      <c r="P1" s="212"/>
      <c r="Q1" s="212"/>
      <c r="R1" s="212"/>
      <c r="S1" s="212"/>
      <c r="T1" s="212"/>
      <c r="U1" s="212"/>
      <c r="V1" s="212"/>
      <c r="Z1" s="229"/>
      <c r="AA1" s="229"/>
      <c r="AB1" s="230"/>
      <c r="AC1" s="98" t="s">
        <v>193</v>
      </c>
      <c r="AD1" s="101">
        <v>44512</v>
      </c>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s="1" customFormat="1" ht="21.75" customHeight="1" x14ac:dyDescent="0.25">
      <c r="C2" s="212"/>
      <c r="D2" s="212"/>
      <c r="E2" s="212"/>
      <c r="F2" s="212"/>
      <c r="G2" s="212"/>
      <c r="H2" s="212"/>
      <c r="I2" s="212"/>
      <c r="J2" s="212"/>
      <c r="K2" s="212"/>
      <c r="L2" s="212"/>
      <c r="M2" s="212"/>
      <c r="N2" s="212"/>
      <c r="O2" s="212"/>
      <c r="P2" s="212"/>
      <c r="Q2" s="212"/>
      <c r="R2" s="212"/>
      <c r="S2" s="212"/>
      <c r="T2" s="212"/>
      <c r="U2" s="212"/>
      <c r="V2" s="212"/>
      <c r="Z2" s="229"/>
      <c r="AA2" s="229"/>
      <c r="AB2" s="230"/>
      <c r="AC2" s="99" t="s">
        <v>0</v>
      </c>
      <c r="AD2" s="100">
        <v>3</v>
      </c>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s="1" customFormat="1" ht="30" customHeight="1" x14ac:dyDescent="0.25">
      <c r="C3" s="212"/>
      <c r="D3" s="212"/>
      <c r="E3" s="212"/>
      <c r="F3" s="212"/>
      <c r="G3" s="212"/>
      <c r="H3" s="212"/>
      <c r="I3" s="212"/>
      <c r="J3" s="212"/>
      <c r="K3" s="212"/>
      <c r="L3" s="212"/>
      <c r="M3" s="212"/>
      <c r="N3" s="212"/>
      <c r="O3" s="212"/>
      <c r="P3" s="212"/>
      <c r="Q3" s="212"/>
      <c r="R3" s="212"/>
      <c r="S3" s="212"/>
      <c r="T3" s="212"/>
      <c r="U3" s="212"/>
      <c r="V3" s="212"/>
      <c r="Z3" s="229"/>
      <c r="AA3" s="229"/>
      <c r="AB3" s="230"/>
      <c r="AC3" s="99" t="s">
        <v>194</v>
      </c>
      <c r="AD3" s="100" t="s">
        <v>195</v>
      </c>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row>
    <row r="4" spans="1:104" s="9" customFormat="1" ht="15" x14ac:dyDescent="0.25">
      <c r="A4" s="213" t="s">
        <v>1</v>
      </c>
      <c r="B4" s="214"/>
      <c r="C4" s="214"/>
      <c r="D4" s="214"/>
      <c r="E4" s="214"/>
      <c r="F4" s="214"/>
      <c r="G4" s="214"/>
      <c r="H4" s="214"/>
      <c r="I4" s="215"/>
      <c r="J4" s="216" t="s">
        <v>2</v>
      </c>
      <c r="K4" s="217"/>
      <c r="L4" s="217"/>
      <c r="M4" s="217"/>
      <c r="N4" s="217"/>
      <c r="O4" s="218"/>
      <c r="P4" s="216" t="s">
        <v>3</v>
      </c>
      <c r="Q4" s="217"/>
      <c r="R4" s="217"/>
      <c r="S4" s="217"/>
      <c r="T4" s="217"/>
      <c r="U4" s="218"/>
      <c r="V4" s="222" t="s">
        <v>4</v>
      </c>
      <c r="W4" s="235" t="s">
        <v>64</v>
      </c>
      <c r="X4" s="236"/>
      <c r="Y4" s="236"/>
      <c r="Z4" s="236"/>
      <c r="AA4" s="236"/>
      <c r="AB4" s="236"/>
      <c r="AC4" s="236"/>
      <c r="AD4" s="237"/>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row>
    <row r="5" spans="1:104" s="9" customFormat="1" ht="36" customHeight="1" x14ac:dyDescent="0.25">
      <c r="A5" s="238" t="s">
        <v>5</v>
      </c>
      <c r="B5" s="233"/>
      <c r="C5" s="238" t="s">
        <v>6</v>
      </c>
      <c r="D5" s="234"/>
      <c r="E5" s="238" t="s">
        <v>7</v>
      </c>
      <c r="F5" s="234"/>
      <c r="G5" s="92" t="s">
        <v>8</v>
      </c>
      <c r="H5" s="227" t="s">
        <v>9</v>
      </c>
      <c r="I5" s="227" t="s">
        <v>10</v>
      </c>
      <c r="J5" s="219"/>
      <c r="K5" s="220"/>
      <c r="L5" s="220"/>
      <c r="M5" s="220"/>
      <c r="N5" s="220"/>
      <c r="O5" s="221"/>
      <c r="P5" s="219"/>
      <c r="Q5" s="220"/>
      <c r="R5" s="220"/>
      <c r="S5" s="220"/>
      <c r="T5" s="220"/>
      <c r="U5" s="221"/>
      <c r="V5" s="223"/>
      <c r="W5" s="238" t="s">
        <v>11</v>
      </c>
      <c r="X5" s="233"/>
      <c r="Y5" s="233"/>
      <c r="Z5" s="239"/>
      <c r="AA5" s="232" t="s">
        <v>12</v>
      </c>
      <c r="AB5" s="233"/>
      <c r="AC5" s="233"/>
      <c r="AD5" s="234"/>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s="9" customFormat="1" ht="45" x14ac:dyDescent="0.25">
      <c r="A6" s="30" t="s">
        <v>13</v>
      </c>
      <c r="B6" s="30" t="s">
        <v>14</v>
      </c>
      <c r="C6" s="30" t="s">
        <v>15</v>
      </c>
      <c r="D6" s="30" t="s">
        <v>62</v>
      </c>
      <c r="E6" s="30" t="s">
        <v>16</v>
      </c>
      <c r="F6" s="30" t="s">
        <v>17</v>
      </c>
      <c r="G6" s="30" t="s">
        <v>18</v>
      </c>
      <c r="H6" s="228"/>
      <c r="I6" s="228"/>
      <c r="J6" s="30" t="s">
        <v>2</v>
      </c>
      <c r="K6" s="30" t="s">
        <v>19</v>
      </c>
      <c r="L6" s="30" t="s">
        <v>63</v>
      </c>
      <c r="M6" s="30" t="s">
        <v>20</v>
      </c>
      <c r="N6" s="30" t="s">
        <v>21</v>
      </c>
      <c r="O6" s="30" t="s">
        <v>22</v>
      </c>
      <c r="P6" s="30" t="s">
        <v>3</v>
      </c>
      <c r="Q6" s="30" t="s">
        <v>23</v>
      </c>
      <c r="R6" s="30" t="s">
        <v>63</v>
      </c>
      <c r="S6" s="30" t="s">
        <v>20</v>
      </c>
      <c r="T6" s="30" t="s">
        <v>21</v>
      </c>
      <c r="U6" s="30" t="s">
        <v>24</v>
      </c>
      <c r="V6" s="30" t="s">
        <v>25</v>
      </c>
      <c r="W6" s="30" t="s">
        <v>65</v>
      </c>
      <c r="X6" s="30" t="s">
        <v>26</v>
      </c>
      <c r="Y6" s="30" t="s">
        <v>27</v>
      </c>
      <c r="Z6" s="30" t="s">
        <v>28</v>
      </c>
      <c r="AA6" s="30" t="s">
        <v>66</v>
      </c>
      <c r="AB6" s="30" t="s">
        <v>26</v>
      </c>
      <c r="AC6" s="30" t="s">
        <v>27</v>
      </c>
      <c r="AD6" s="30" t="s">
        <v>28</v>
      </c>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row>
    <row r="7" spans="1:104" s="26" customFormat="1" ht="264" x14ac:dyDescent="0.25">
      <c r="A7" s="272" t="s">
        <v>29</v>
      </c>
      <c r="B7" s="272" t="s">
        <v>30</v>
      </c>
      <c r="C7" s="131" t="s">
        <v>40</v>
      </c>
      <c r="D7" s="131" t="s">
        <v>69</v>
      </c>
      <c r="E7" s="273" t="s">
        <v>31</v>
      </c>
      <c r="F7" s="131" t="s">
        <v>72</v>
      </c>
      <c r="G7" s="272" t="s">
        <v>44</v>
      </c>
      <c r="H7" s="272" t="s">
        <v>49</v>
      </c>
      <c r="I7" s="125" t="s">
        <v>183</v>
      </c>
      <c r="J7" s="127" t="s">
        <v>90</v>
      </c>
      <c r="K7" s="127" t="s">
        <v>104</v>
      </c>
      <c r="L7" s="127" t="s">
        <v>89</v>
      </c>
      <c r="M7" s="127" t="s">
        <v>35</v>
      </c>
      <c r="N7" s="127">
        <v>0</v>
      </c>
      <c r="O7" s="132"/>
      <c r="P7" s="126"/>
      <c r="Q7" s="126"/>
      <c r="R7" s="126"/>
      <c r="S7" s="126"/>
      <c r="T7" s="126"/>
      <c r="U7" s="126"/>
      <c r="V7" s="272" t="s">
        <v>102</v>
      </c>
      <c r="W7" s="133">
        <v>0.88</v>
      </c>
      <c r="X7" s="134">
        <v>0.88</v>
      </c>
      <c r="Y7" s="168">
        <v>1</v>
      </c>
      <c r="Z7" s="135" t="s">
        <v>267</v>
      </c>
      <c r="AA7" s="126"/>
      <c r="AB7" s="126"/>
      <c r="AC7" s="126"/>
      <c r="AD7" s="12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v>0.33</v>
      </c>
      <c r="BK7" s="6">
        <v>1</v>
      </c>
      <c r="BL7" s="6">
        <v>0.33</v>
      </c>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ht="107.25" customHeight="1" x14ac:dyDescent="0.25">
      <c r="A8" s="272"/>
      <c r="B8" s="272"/>
      <c r="C8" s="127" t="s">
        <v>77</v>
      </c>
      <c r="D8" s="127" t="s">
        <v>67</v>
      </c>
      <c r="E8" s="273"/>
      <c r="F8" s="127" t="s">
        <v>95</v>
      </c>
      <c r="G8" s="272"/>
      <c r="H8" s="272"/>
      <c r="I8" s="273" t="s">
        <v>182</v>
      </c>
      <c r="J8" s="125" t="s">
        <v>91</v>
      </c>
      <c r="K8" s="125" t="s">
        <v>92</v>
      </c>
      <c r="L8" s="125" t="s">
        <v>75</v>
      </c>
      <c r="M8" s="125" t="s">
        <v>35</v>
      </c>
      <c r="N8" s="125">
        <v>0</v>
      </c>
      <c r="O8" s="136"/>
      <c r="P8" s="126"/>
      <c r="Q8" s="126"/>
      <c r="R8" s="126"/>
      <c r="S8" s="126"/>
      <c r="T8" s="126"/>
      <c r="U8" s="126"/>
      <c r="V8" s="272"/>
      <c r="W8" s="127">
        <v>48</v>
      </c>
      <c r="X8" s="127">
        <v>35</v>
      </c>
      <c r="Y8" s="137">
        <v>1</v>
      </c>
      <c r="Z8" s="127" t="s">
        <v>268</v>
      </c>
      <c r="AA8" s="126"/>
      <c r="AB8" s="126"/>
      <c r="AC8" s="126"/>
      <c r="AD8" s="126"/>
      <c r="AP8" s="6" t="s">
        <v>48</v>
      </c>
      <c r="AR8" s="6">
        <v>0.13800000000000001</v>
      </c>
      <c r="BJ8" s="6" t="s">
        <v>47</v>
      </c>
      <c r="BL8" s="6">
        <v>0.53700000000000003</v>
      </c>
    </row>
    <row r="9" spans="1:104" ht="388.5" customHeight="1" x14ac:dyDescent="0.25">
      <c r="A9" s="272"/>
      <c r="B9" s="272"/>
      <c r="C9" s="131" t="s">
        <v>51</v>
      </c>
      <c r="D9" s="131" t="s">
        <v>93</v>
      </c>
      <c r="E9" s="273"/>
      <c r="F9" s="131" t="s">
        <v>96</v>
      </c>
      <c r="G9" s="272"/>
      <c r="H9" s="272"/>
      <c r="I9" s="273"/>
      <c r="J9" s="138" t="s">
        <v>100</v>
      </c>
      <c r="K9" s="127" t="s">
        <v>101</v>
      </c>
      <c r="L9" s="127" t="s">
        <v>89</v>
      </c>
      <c r="M9" s="127" t="s">
        <v>35</v>
      </c>
      <c r="N9" s="127">
        <v>0</v>
      </c>
      <c r="O9" s="127"/>
      <c r="P9" s="139"/>
      <c r="Q9" s="139"/>
      <c r="R9" s="139"/>
      <c r="S9" s="139"/>
      <c r="T9" s="139"/>
      <c r="U9" s="139"/>
      <c r="V9" s="272"/>
      <c r="W9" s="140">
        <v>638</v>
      </c>
      <c r="X9" s="140">
        <v>789</v>
      </c>
      <c r="Y9" s="133">
        <f>W9/X9</f>
        <v>0.80861850443599492</v>
      </c>
      <c r="Z9" s="135" t="s">
        <v>254</v>
      </c>
      <c r="AA9" s="139"/>
      <c r="AB9" s="139"/>
      <c r="AC9" s="139"/>
      <c r="AD9" s="139"/>
    </row>
    <row r="10" spans="1:104" ht="45" customHeight="1" thickBot="1" x14ac:dyDescent="0.3">
      <c r="X10" s="118" t="s">
        <v>103</v>
      </c>
      <c r="Y10" s="187">
        <f>AVERAGE(Y7:Y9)</f>
        <v>0.93620616814533164</v>
      </c>
    </row>
  </sheetData>
  <mergeCells count="21">
    <mergeCell ref="W4:AD4"/>
    <mergeCell ref="C5:D5"/>
    <mergeCell ref="E5:F5"/>
    <mergeCell ref="I5:I6"/>
    <mergeCell ref="Z1:AB3"/>
    <mergeCell ref="C1:V3"/>
    <mergeCell ref="A4:I4"/>
    <mergeCell ref="J4:O5"/>
    <mergeCell ref="P4:U5"/>
    <mergeCell ref="V4:V5"/>
    <mergeCell ref="V7:V9"/>
    <mergeCell ref="W5:Z5"/>
    <mergeCell ref="AA5:AD5"/>
    <mergeCell ref="A5:B5"/>
    <mergeCell ref="H5:H6"/>
    <mergeCell ref="E7:E9"/>
    <mergeCell ref="A7:A9"/>
    <mergeCell ref="B7:B9"/>
    <mergeCell ref="H7:H9"/>
    <mergeCell ref="G7:G9"/>
    <mergeCell ref="I8:I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35C7C19915A4C8848D5DE80B872C3" ma:contentTypeVersion="12" ma:contentTypeDescription="Create a new document." ma:contentTypeScope="" ma:versionID="266f3b188412e931dcbbfac218715a75">
  <xsd:schema xmlns:xsd="http://www.w3.org/2001/XMLSchema" xmlns:xs="http://www.w3.org/2001/XMLSchema" xmlns:p="http://schemas.microsoft.com/office/2006/metadata/properties" xmlns:ns3="be53e371-c8ab-4a62-a8b6-3f4f26af218a" xmlns:ns4="efa47176-4b12-451e-8a3d-c654776a53ab" targetNamespace="http://schemas.microsoft.com/office/2006/metadata/properties" ma:root="true" ma:fieldsID="8864cfd5a18ebeca13fbdae2e395e901" ns3:_="" ns4:_="">
    <xsd:import namespace="be53e371-c8ab-4a62-a8b6-3f4f26af218a"/>
    <xsd:import namespace="efa47176-4b12-451e-8a3d-c654776a53a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3e371-c8ab-4a62-a8b6-3f4f26af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a47176-4b12-451e-8a3d-c654776a53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EA7F9F-CA20-4CF2-AC21-A949450DA24D}">
  <ds:schemaRefs>
    <ds:schemaRef ds:uri="http://schemas.microsoft.com/sharepoint/v3/contenttype/forms"/>
  </ds:schemaRefs>
</ds:datastoreItem>
</file>

<file path=customXml/itemProps2.xml><?xml version="1.0" encoding="utf-8"?>
<ds:datastoreItem xmlns:ds="http://schemas.openxmlformats.org/officeDocument/2006/customXml" ds:itemID="{C9938473-2A4F-4696-AF86-E014AEFC1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3e371-c8ab-4a62-a8b6-3f4f26af218a"/>
    <ds:schemaRef ds:uri="efa47176-4b12-451e-8a3d-c654776a5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Consolidado</vt:lpstr>
      <vt:lpstr>Metas</vt:lpstr>
      <vt:lpstr>OTI</vt:lpstr>
      <vt:lpstr>OAP</vt:lpstr>
      <vt:lpstr>SMPCA</vt:lpstr>
      <vt:lpstr>OAJ</vt:lpstr>
      <vt:lpstr>Sub.Evaluación LA</vt:lpstr>
      <vt:lpstr>Sub.Seguimiento LA</vt:lpstr>
      <vt:lpstr>SIPTA</vt:lpstr>
      <vt:lpstr>SAF</vt:lpstr>
      <vt:lpstr>Control Interno</vt:lpstr>
      <vt:lpstr>Comunicaciones</vt:lpstr>
      <vt:lpstr>OCDI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Rodríguez</dc:creator>
  <cp:lastModifiedBy>Juliana Barrientos Lopez</cp:lastModifiedBy>
  <dcterms:created xsi:type="dcterms:W3CDTF">2020-04-23T16:18:23Z</dcterms:created>
  <dcterms:modified xsi:type="dcterms:W3CDTF">2023-02-21T21:43:02Z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0x01010096135C7C19915A4C8848D5DE80B872C3</vt:lpwstr>
  </property>
</Properties>
</file>