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autoCompressPictures="0" defaultThemeVersion="166925"/>
  <mc:AlternateContent xmlns:mc="http://schemas.openxmlformats.org/markup-compatibility/2006">
    <mc:Choice Requires="x15">
      <x15ac:absPath xmlns:x15ac="http://schemas.microsoft.com/office/spreadsheetml/2010/11/ac" url="https://d.docs.live.net/83a724633b1336be/JBL Work/ANLA/PEI/Seguimiento/2023/1er semestre/"/>
    </mc:Choice>
  </mc:AlternateContent>
  <xr:revisionPtr revIDLastSave="17" documentId="13_ncr:1_{D6CC035A-81F8-463F-992A-C71F4EF12D9D}" xr6:coauthVersionLast="47" xr6:coauthVersionMax="47" xr10:uidLastSave="{C0B427C8-DE33-464A-8477-2DD894782360}"/>
  <bookViews>
    <workbookView xWindow="-120" yWindow="-120" windowWidth="38640" windowHeight="21120" tabRatio="897" xr2:uid="{00000000-000D-0000-FFFF-FFFF00000000}"/>
  </bookViews>
  <sheets>
    <sheet name="Consolidado" sheetId="13" r:id="rId1"/>
    <sheet name="Metas" sheetId="27" state="hidden" r:id="rId2"/>
    <sheet name="OTI" sheetId="16" r:id="rId3"/>
    <sheet name="OAP" sheetId="2" r:id="rId4"/>
    <sheet name="SMPCA" sheetId="15" r:id="rId5"/>
    <sheet name="OAJ" sheetId="6" r:id="rId6"/>
    <sheet name="Sub.Evaluación LA" sheetId="23" r:id="rId7"/>
    <sheet name="Sub.Seguimiento LA" sheetId="24" r:id="rId8"/>
    <sheet name="SIPTA" sheetId="3" r:id="rId9"/>
    <sheet name="SAF" sheetId="18" r:id="rId10"/>
    <sheet name="Control Interno" sheetId="20" r:id="rId11"/>
    <sheet name="Comunicaciones" sheetId="17" r:id="rId12"/>
    <sheet name="OCDI"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3" l="1"/>
  <c r="B4" i="13"/>
  <c r="C14" i="13"/>
  <c r="H2" i="13" l="1"/>
  <c r="H12" i="13" l="1"/>
  <c r="H11" i="13"/>
  <c r="H10" i="13"/>
  <c r="K5" i="13"/>
  <c r="C11" i="13"/>
  <c r="B13" i="13"/>
  <c r="Y7" i="28"/>
  <c r="Y9" i="28"/>
  <c r="AC9" i="17"/>
  <c r="AC8" i="17"/>
  <c r="AC7" i="17"/>
  <c r="Y7" i="17"/>
  <c r="Y9" i="17"/>
  <c r="AC8" i="20"/>
  <c r="H5" i="13"/>
  <c r="B7" i="13"/>
  <c r="Y7" i="20"/>
  <c r="AC10" i="20" l="1"/>
  <c r="Y10" i="20"/>
  <c r="H3" i="13"/>
  <c r="C8" i="13"/>
  <c r="B8" i="13"/>
  <c r="AC9" i="18"/>
  <c r="AC7" i="18"/>
  <c r="Y8" i="18"/>
  <c r="Y9" i="18"/>
  <c r="B12" i="13"/>
  <c r="Y8" i="3"/>
  <c r="Y7" i="3"/>
  <c r="Y10" i="3"/>
  <c r="C9" i="13"/>
  <c r="AC9" i="24"/>
  <c r="U9" i="24"/>
  <c r="AC7" i="24"/>
  <c r="U7" i="24"/>
  <c r="U8" i="24"/>
  <c r="AC11" i="24"/>
  <c r="B11" i="13"/>
  <c r="Y10" i="24"/>
  <c r="O10" i="24"/>
  <c r="O8" i="24"/>
  <c r="Y8" i="24"/>
  <c r="O7" i="24"/>
  <c r="Y7" i="24"/>
  <c r="Y11" i="24"/>
  <c r="Y9" i="6"/>
  <c r="B10" i="13"/>
  <c r="Y11" i="23"/>
  <c r="Y9" i="23"/>
  <c r="Y8" i="23"/>
  <c r="O10" i="23"/>
  <c r="O9" i="23"/>
  <c r="O8" i="23"/>
  <c r="O7" i="23"/>
  <c r="B9" i="13" l="1"/>
  <c r="Y13" i="15"/>
  <c r="Y12" i="15"/>
  <c r="Y11" i="15"/>
  <c r="Y10" i="15"/>
  <c r="Y9" i="15"/>
  <c r="O13" i="15"/>
  <c r="O12" i="15"/>
  <c r="O11" i="15"/>
  <c r="O10" i="15"/>
  <c r="O9" i="15"/>
  <c r="Y8" i="15"/>
  <c r="Y14" i="15" s="1"/>
  <c r="Y7" i="15"/>
  <c r="H4" i="13"/>
  <c r="C3" i="13"/>
  <c r="B3" i="13"/>
  <c r="AC11" i="2"/>
  <c r="AC7" i="2"/>
  <c r="Y10" i="2"/>
  <c r="Y9" i="2"/>
  <c r="Y8" i="2"/>
  <c r="Y7" i="2"/>
  <c r="C5" i="13" l="1"/>
  <c r="AC10" i="16"/>
  <c r="Y11" i="16"/>
  <c r="Y10" i="16"/>
  <c r="Y9" i="16"/>
  <c r="Y8" i="16"/>
  <c r="Y12" i="16"/>
  <c r="B5" i="13" s="1"/>
  <c r="K3" i="13" l="1"/>
  <c r="K2" i="13"/>
  <c r="H9" i="13" s="1"/>
  <c r="K4" i="13" l="1"/>
  <c r="C6" i="13"/>
  <c r="B6" i="13"/>
  <c r="C7" i="13" l="1"/>
  <c r="Y11" i="2" l="1"/>
  <c r="B14" i="13" s="1"/>
  <c r="H13" i="13"/>
</calcChain>
</file>

<file path=xl/sharedStrings.xml><?xml version="1.0" encoding="utf-8"?>
<sst xmlns="http://schemas.openxmlformats.org/spreadsheetml/2006/main" count="1030" uniqueCount="309">
  <si>
    <t>Versión:</t>
  </si>
  <si>
    <t>ARTICULACIÓN</t>
  </si>
  <si>
    <t>INDICADOR DE PRODUCTO</t>
  </si>
  <si>
    <t>INDICADOR DE GESTIÓN</t>
  </si>
  <si>
    <t>RESPONSABLE</t>
  </si>
  <si>
    <t>PLAN NACIONAL DE DESARROLLO - PND</t>
  </si>
  <si>
    <t>PLAN ESTRATÉGICO INSTITUCIONAL</t>
  </si>
  <si>
    <t>MODELO INTEGRADO DE PLANEACIÓN Y GESTIÓN - MIPG</t>
  </si>
  <si>
    <t>SISTEMA DE GESTION DE LA  CALIDAD</t>
  </si>
  <si>
    <t>DEPENDENCIA</t>
  </si>
  <si>
    <t>GRUPO</t>
  </si>
  <si>
    <t>Avance indicador de producto</t>
  </si>
  <si>
    <t>Avance indicador de gestión</t>
  </si>
  <si>
    <t>Nombre/Periodo PND</t>
  </si>
  <si>
    <t>Capitulo</t>
  </si>
  <si>
    <t>Línea Estratégica</t>
  </si>
  <si>
    <t>Dimensión</t>
  </si>
  <si>
    <t>Política MIPG</t>
  </si>
  <si>
    <t>Proceso</t>
  </si>
  <si>
    <t>FÓRMULA INDICADOR DE PRODUCTO</t>
  </si>
  <si>
    <t>UNIDAD DE MEDIDA</t>
  </si>
  <si>
    <t>LÍNEA BASE</t>
  </si>
  <si>
    <t>META DE PRODUCTO</t>
  </si>
  <si>
    <t>FÓRMULA INDICADOR DE GESTIÓN</t>
  </si>
  <si>
    <t>META DE GESTIÓN</t>
  </si>
  <si>
    <t>Responsable</t>
  </si>
  <si>
    <t xml:space="preserve">Meta </t>
  </si>
  <si>
    <t>Porcentaje de avance</t>
  </si>
  <si>
    <t>Avance cualitativo</t>
  </si>
  <si>
    <t>Gestión con valores para resultados</t>
  </si>
  <si>
    <t>Seguimiento y evaluación del desempeño institucional</t>
  </si>
  <si>
    <t>Misional</t>
  </si>
  <si>
    <t>Evaluación</t>
  </si>
  <si>
    <t>Número</t>
  </si>
  <si>
    <t>Evaluación y Resultados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</si>
  <si>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</si>
  <si>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</si>
  <si>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t>
  </si>
  <si>
    <t>Gestionar el conocimiento y la innovación en los procesos de evaluación y seguimiento de las licencias, permisos y trámites ambientales con transparencia</t>
  </si>
  <si>
    <t>Fortalecimiento organizacional y simplificación de procesos</t>
  </si>
  <si>
    <t>Contribuir a la implementación de un modelo de gestión pública efectivo, orientado a resultados y a la satisfacción de sus grupos de interés</t>
  </si>
  <si>
    <t>Direccionamiento Estratégico y Planeación</t>
  </si>
  <si>
    <t>Estratégico</t>
  </si>
  <si>
    <t>Oficina Asesora de Planeación</t>
  </si>
  <si>
    <t>Jefe Oficina Asesora de Planeación</t>
  </si>
  <si>
    <t>PROMEDIO INDICADORES PRODUCTO</t>
  </si>
  <si>
    <t>PROMEDIO INDICADORES GESTIÓN</t>
  </si>
  <si>
    <t>Subdirección de Instrumentos, Permisos y Trámites Ambientales</t>
  </si>
  <si>
    <t>Transparencia, acceso a la información pública y lucha contra la corrupción</t>
  </si>
  <si>
    <t>Incrementar la credibilidad en la entidad por parte de sus grupos de interés</t>
  </si>
  <si>
    <t>Comunicaciones</t>
  </si>
  <si>
    <t>Posicionamiento de la ANLA a nivel externo</t>
  </si>
  <si>
    <t>Control Interno</t>
  </si>
  <si>
    <t>N/A</t>
  </si>
  <si>
    <t>Número de acciones efectivas (PM interno + PM CGR) / Total de acciones evaluadas (PM interno + PM CGR)</t>
  </si>
  <si>
    <t>Oficina Asesora Jurídica</t>
  </si>
  <si>
    <t>Apoyo</t>
  </si>
  <si>
    <t>Oficina de Tecnologías de la Información</t>
  </si>
  <si>
    <t>Servicio al ciudadano</t>
  </si>
  <si>
    <t>(Avance de las actividades* peso porcentual) / total de actividades</t>
  </si>
  <si>
    <t>Objetivo estratégico</t>
  </si>
  <si>
    <t>PERIODICIDAD DE MEDICIÓN</t>
  </si>
  <si>
    <t xml:space="preserve">REPORTE AVANCE </t>
  </si>
  <si>
    <t>Avance</t>
  </si>
  <si>
    <t xml:space="preserve">Avance </t>
  </si>
  <si>
    <t>Aumentar la objetividad, calidad y oportunidad de los procesos de evaluación y seguimiento de la entidad</t>
  </si>
  <si>
    <t xml:space="preserve">Optimizar el recurso físico, humano, financiero, tecnológico y de los procesos de la entidad, para materializar la gestión institucional </t>
  </si>
  <si>
    <t>Aumentar la certidumbre en la toma de decisiones a través de la generación, difusión y uso del conocimiento y la innovación</t>
  </si>
  <si>
    <t>Promover la mejora continua a través del seguimiento y la evaluación del desempeño institucional</t>
  </si>
  <si>
    <t>Porcentaje de transformación de conocimiento</t>
  </si>
  <si>
    <t>Gestión del conocimiento y la innovación</t>
  </si>
  <si>
    <t>Fomentar la participación de nuestros grupos de interés en la toma de decisiones de la entidad</t>
  </si>
  <si>
    <t>Trimestral</t>
  </si>
  <si>
    <t>Anual</t>
  </si>
  <si>
    <t>Subdirección de Mecanismos de Participación Ciudadana</t>
  </si>
  <si>
    <t>Contribuir al desarrollo sostenible ambiental a partir de un efectivo proceso de evaluación y seguimiento</t>
  </si>
  <si>
    <t>Subdirección de Evaluación de Licencias Ambientales</t>
  </si>
  <si>
    <t>Subdirector(a)  de Evaluación de Licencias Ambientales</t>
  </si>
  <si>
    <t>Exigir la corrección y compensación del impacto de los proyectos viabilizados ambientalmente por la entidad</t>
  </si>
  <si>
    <t>Contribuir al desarrollo sostenible ambiental a partir de un efectivo proceso de evaluación y seguimientoContribuir al desarrollo sostenible ambiental a partir de un efectivo proceso de evaluación y seguimiento</t>
  </si>
  <si>
    <t>Subdirección de Seguimiento de Licencias Ambientales</t>
  </si>
  <si>
    <t>Subdirección Administrativa y Financiera</t>
  </si>
  <si>
    <t>Jefe de Control Interno</t>
  </si>
  <si>
    <t>Calificación evaluación Sistema de Control Interno de la Entidad</t>
  </si>
  <si>
    <t>Evaluación del Sistema de Control Interno de la entidad</t>
  </si>
  <si>
    <t>Mensual</t>
  </si>
  <si>
    <t>Semestral</t>
  </si>
  <si>
    <t>Formulación centro de monitoreo de recursos naturales de la ANLA</t>
  </si>
  <si>
    <t>Número de proyectos, obras o actividades competencia de la Autoridad Nacional de Licencias Ambientales que a partir de 2020 incluyen obligaciones de cambio climático en los instrumentos de manejo y control ambiental</t>
  </si>
  <si>
    <t>Sumatoria del número de proyectos que a través de resolución incluyen obligaciones de adaptación y mitigación a cambio climático en los instrumentos de manejo y control ambiental</t>
  </si>
  <si>
    <t>Incorporar en la gestión de la entidad las necesidades y expectativas de los grupos de interés</t>
  </si>
  <si>
    <t>Evaluación de resultados</t>
  </si>
  <si>
    <t>Seguimiento y evaluación al desempeño institucional</t>
  </si>
  <si>
    <t>Gestión con valores para el resultado</t>
  </si>
  <si>
    <t>Jefe Oficina Asesora Jurídica</t>
  </si>
  <si>
    <t>Gestión financiera y presupuestal</t>
  </si>
  <si>
    <t>Sumatoria fase formulación +  fase implementación</t>
  </si>
  <si>
    <t>Indicadores producto</t>
  </si>
  <si>
    <t>Indicadores de Gestión</t>
  </si>
  <si>
    <t>OAP</t>
  </si>
  <si>
    <t>OAJ</t>
  </si>
  <si>
    <t>OCI</t>
  </si>
  <si>
    <t>SAF</t>
  </si>
  <si>
    <t>SELA</t>
  </si>
  <si>
    <t>SSLA</t>
  </si>
  <si>
    <t>SIPTA</t>
  </si>
  <si>
    <t>PROMEDIO ENTIDAD</t>
  </si>
  <si>
    <t>PORCENTAJE DE AVANCE</t>
  </si>
  <si>
    <t>OTI</t>
  </si>
  <si>
    <t>Publicar para consulta el 100% de los planes e instrumentos elaborados por la entidad previo a su aprobación</t>
  </si>
  <si>
    <t>100% de los planes publicados con incorporación de comentarios pertinentes de los grupos de interés</t>
  </si>
  <si>
    <t xml:space="preserve"> Alcanzar el 90% de satisfacción por parte de los grupos de interés de la ANLA</t>
  </si>
  <si>
    <t>Disminuir  las salidas no conformes para licencias y trámites ambientales</t>
  </si>
  <si>
    <t>Alcanzar el 100% de oportunidad en los procesos de licenciamiento y trámites ambientales</t>
  </si>
  <si>
    <t>Estrategía de evaluación de licenciamiento ambiental formulada e implementada</t>
  </si>
  <si>
    <t>Estrategia de seguimiento formulada e implementada  en los procesos de licenciamiento y trámites ambientales</t>
  </si>
  <si>
    <t>Realizar seguimiento al 100% de los proyectos activos sujetos de seguimiento</t>
  </si>
  <si>
    <t xml:space="preserve">Hectáreas conservadas en el marco de la inversión de no menos del 1% y compensaciones </t>
  </si>
  <si>
    <t xml:space="preserve">Población beneficiada en el marco de la inversión de no menos del 1% y compensaciones </t>
  </si>
  <si>
    <t xml:space="preserve">100% de acciones sancionatorias fundamentadas en análisis espacial, seguimiento y atención de denuncias </t>
  </si>
  <si>
    <t>Reducir las demandas producto de la causa de omisión en el ejercicio de las funciones de inspección, control y vigilancia</t>
  </si>
  <si>
    <t xml:space="preserve">Disminuir la brecha de conocimiento de la entidad </t>
  </si>
  <si>
    <t>Índice de transferencia tecnológica formulado y en implementación</t>
  </si>
  <si>
    <t xml:space="preserve">Ingresos de la entidad superiores al gasto </t>
  </si>
  <si>
    <t>Alcanzar el 95% de satisfacción laboral de los colaboradores de la entidad (clima organizacional)</t>
  </si>
  <si>
    <t>Sistemas de información 100% interoperables</t>
  </si>
  <si>
    <t>Avance en los indicadores de producto del Plan de Acción Institucional de la vigencia</t>
  </si>
  <si>
    <t xml:space="preserve"> 80% Cierre efectivo de los planes de mejoramiento</t>
  </si>
  <si>
    <t>METAS</t>
  </si>
  <si>
    <t>X</t>
  </si>
  <si>
    <t>2020*</t>
  </si>
  <si>
    <t>* Se avanzó durante la vigencia en temas relacionados con el cumplimiento de la meta. Considerando que el horizonte del PEI es a 2030, los hitos de cumplimiento de estas metas serán 2023, 2027 y 2030, por lo que no se contemplaba el cumplimiento de ninguna en esta vigencia.</t>
  </si>
  <si>
    <t xml:space="preserve">Líneas estratégicas </t>
  </si>
  <si>
    <t xml:space="preserve">AVANCE GENERAL </t>
  </si>
  <si>
    <t>Lider comunicaciones</t>
  </si>
  <si>
    <t>Avance indicadores de producto</t>
  </si>
  <si>
    <t>Avance en la implementación de la estrategia de sostenibilidad financiera de ANLA</t>
  </si>
  <si>
    <t>Avance indicadores de gestión</t>
  </si>
  <si>
    <t>Porcentaje de avance en la implementación de los planes de acción del MIPG</t>
  </si>
  <si>
    <t>Índice de lucha contra la corrupción</t>
  </si>
  <si>
    <t>Número de Licencias ambientales evaluadas</t>
  </si>
  <si>
    <t>Subdirector (a) de Mecanismos de Participación Ciudadana Ambiental</t>
  </si>
  <si>
    <t>Porcentaje de reducción en el tiempo de respuesta a los recursos de reposición interpuestos a las decisiones de fondo</t>
  </si>
  <si>
    <t>Subdirector (a) de Seguimiento de Licencias Ambientales</t>
  </si>
  <si>
    <t>Porcentaje de Implementación del Plan Estratégico de Tecnologías de la Información PETI</t>
  </si>
  <si>
    <t>Índice de capacidad en la prestación de servicios de tecnología.</t>
  </si>
  <si>
    <t>ICPST=[A * 0.50 + B * 0.25 + C * 0.25 + (0.05 – (D * 0.05)} + (0.05 – (E * 0.05)]</t>
  </si>
  <si>
    <t>Número de actos administrativos que acogen el seguimiento realizado a los proyectos licenciados</t>
  </si>
  <si>
    <t>Jefe Oficina Tecnologías de la Información</t>
  </si>
  <si>
    <t xml:space="preserve">Participación ciudadana </t>
  </si>
  <si>
    <t>N.A</t>
  </si>
  <si>
    <t>SMPCA</t>
  </si>
  <si>
    <t>No. De recursos de reposición resueltos en el término de acuerdo a la meta establecida para cada vigencia/ total de recursos resueltos en la vigencia.</t>
  </si>
  <si>
    <t>avance esperado anual</t>
  </si>
  <si>
    <t>verde</t>
  </si>
  <si>
    <t>amarillo</t>
  </si>
  <si>
    <t>rojo</t>
  </si>
  <si>
    <t>Semáforo avance general</t>
  </si>
  <si>
    <t>Porcentaje de efectividad de las acciones de mejoramiento definidas por la entidad</t>
  </si>
  <si>
    <t>2021*</t>
  </si>
  <si>
    <t>Porcentaje de avance general*</t>
  </si>
  <si>
    <t>Evaluación de los planes de compensación del medio biótico presentados por los Titulares de los Instrumentos de Manejo y Control Ambiental</t>
  </si>
  <si>
    <t>Instrumentos</t>
  </si>
  <si>
    <t>Regionalización y centro de monitoreo</t>
  </si>
  <si>
    <t>2022*</t>
  </si>
  <si>
    <t>Sistemas de información implementados</t>
  </si>
  <si>
    <t>Número de Sistemas de Información implementados</t>
  </si>
  <si>
    <t>Porcentaje de Avance = Promedio ( Σ (porcentaje de avance acción en los planes * peso porcentual de la acción))</t>
  </si>
  <si>
    <t>Porcentaje de activos de información críticos con riesgos de seguridad de la información identificados</t>
  </si>
  <si>
    <t>Número de activos de información críticos con riesgos de seguridad de la información identificados / Número total de activos de información críticos.</t>
  </si>
  <si>
    <t>Porcentaje de Avance = Σ (porcentaje de avance acción en el Plan Estratégico de Tecnologías de la Información PETI * peso porcentual de la acción)</t>
  </si>
  <si>
    <t xml:space="preserve">Fecha: </t>
  </si>
  <si>
    <t xml:space="preserve">Código:         </t>
  </si>
  <si>
    <t>DP-FO-09</t>
  </si>
  <si>
    <t>SISTEMA GESTIÓN DE LA CALIDAD</t>
  </si>
  <si>
    <t>Gobierno digital</t>
  </si>
  <si>
    <t>Seguridad digital</t>
  </si>
  <si>
    <t>Sistemas de información</t>
  </si>
  <si>
    <t>Infraestructura</t>
  </si>
  <si>
    <t>OTI Oficina</t>
  </si>
  <si>
    <t>SISTEMA DE GESTIÓN DE LA CALIDAD</t>
  </si>
  <si>
    <t>Auditorías realizadas</t>
  </si>
  <si>
    <t>Número de Documentos de planeación con seguimiento realizado</t>
  </si>
  <si>
    <t>Número auditorías realizadas</t>
  </si>
  <si>
    <t>âˆ‘= Suma de todos los procesos programados desde 1 hasta n (i); \\nwi= peso porcentual para cada proceso; Xi= Valor del proceso</t>
  </si>
  <si>
    <t>Número de acciones del inventario de conocimiento tácito efectuadas / Total de acciones del inventario de conocimiento tácito)</t>
  </si>
  <si>
    <t>Número de acciones ejecutadas de la PPDA / Número de acciones formuladas en la PPDA</t>
  </si>
  <si>
    <t>Grupo de actuaciones sancionatorias ambientales</t>
  </si>
  <si>
    <t>Grupo de defensa jurídica</t>
  </si>
  <si>
    <t>Número de actos administrativos que resuelven solicitudes de evaluación de licenciamiento ambiental</t>
  </si>
  <si>
    <t>Número de planes de compensación revisados por el grupo de compensación e inversión de la SSLA / Número de planes presentados por los Titulares de los Instrumentos de Manejo y Control Ambiental</t>
  </si>
  <si>
    <t>Grupo Valoración y manejo de impactos Seguimiento</t>
  </si>
  <si>
    <t>Indice de Sostenibilidad Financiera</t>
  </si>
  <si>
    <t>Eficiencia financiera + (Propensión a ahorrar * Diferencia entre Ingresos del periodo anterior, excedentes del año del periodo t -2 y gastos del periodo anterior (ahorro o desahorro)</t>
  </si>
  <si>
    <t xml:space="preserve">Gestión presupuestal y eficiencia del gasto público </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</si>
  <si>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</si>
  <si>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</si>
  <si>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</si>
  <si>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</si>
  <si>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Notas Positivas sobre la ANLA</t>
  </si>
  <si>
    <t>Noticias con valoración positiva de la ANLA / Total de noticias publicadas sobre la ANLA</t>
  </si>
  <si>
    <t>Campañas priorizadas realizadas</t>
  </si>
  <si>
    <t>Oficina de Control Disciplinario Interno</t>
  </si>
  <si>
    <t>Jefe Oficina Control Disciplinario Interno</t>
  </si>
  <si>
    <t>Política implementada - Implementación de la política de prevención de faltas disciplinarias de la entidad</t>
  </si>
  <si>
    <t>(Número de actividades ejecutadas del plan de acción establecido / Total de actividades programadas del plan de acción ) *100</t>
  </si>
  <si>
    <t>Número de personas que reaccionan positivamente ante los anuncios de las redes sociales por cada 100.000 personas/Número de personas con alcance ante los anuncios de las redes sociales por cada 100.000 persona</t>
  </si>
  <si>
    <t>Número de campañas priorizadas publicadas</t>
  </si>
  <si>
    <t>Verde</t>
  </si>
  <si>
    <t>Amarillo</t>
  </si>
  <si>
    <t>Rojo</t>
  </si>
  <si>
    <t>OCDI</t>
  </si>
  <si>
    <t xml:space="preserve"> SEGUIMIENTO AL PLAN ESTRATÉGICO INSTITUCIONAL</t>
  </si>
  <si>
    <t>ILC=0,3ITA+0,3T+0,1I+0,3MRC-0,2RITA-0,2H-0,6ACM</t>
  </si>
  <si>
    <t>Proyectos licenciados con seguimiento realizado</t>
  </si>
  <si>
    <t>Planes institucionales implementados - Implementación de la estrategia de evaluación de licenciamiento ambiental </t>
  </si>
  <si>
    <t>Proyectos con Indice de Desempeño Ambiental en implementación</t>
  </si>
  <si>
    <t>Índice de las actividades del Sistema de Gestión Ambiental</t>
  </si>
  <si>
    <t xml:space="preserve">Procesos de adquisición de hardware y software
</t>
  </si>
  <si>
    <t xml:space="preserve"> Porcentaje de avance en la implementación de sistemas de calidad de la gestión</t>
  </si>
  <si>
    <t>Satisfacción de los Grupos de Interés</t>
  </si>
  <si>
    <t>Satisfacción en la respuesta a las PQRS-ECO</t>
  </si>
  <si>
    <t>Plan de acción formulado e implementado para la transformación positiva de conflictos priorizados</t>
  </si>
  <si>
    <t>Estrategia de relacionamiento con grupos de interés implementada</t>
  </si>
  <si>
    <t>Efectividad de los cursos de licenciamiento ambiental</t>
  </si>
  <si>
    <t>Ejercicios de Participación</t>
  </si>
  <si>
    <t>Efectividad de la ejecución de actividades de la inversión de no menos del 1% de las empresas con licencia ambiental</t>
  </si>
  <si>
    <t>Porcentaje de Implementación de la Estrategia de Seguimiento</t>
  </si>
  <si>
    <t>Avance de Implementación de los Planes de seguridad y privacidad de la información, Tratamiento de Riesgos de Seguridad de la Información e Implementación de Tecnologías emergentes</t>
  </si>
  <si>
    <t>Optimizar el recurso físico, humano, financiero, tecnológico y de los procesos de la entidad, para materializar la gestión institucional</t>
  </si>
  <si>
    <t>Número de procesos de adquisición de equipos de hardware y/o herramientas de software adjudicados</t>
  </si>
  <si>
    <t>número de seguimientos realizados a los documentos de planeación definidos para la vigencia</t>
  </si>
  <si>
    <t>Número de personas que manifestaron estar satisfechas frente a los trámites y servicios/total de personas que respondieron la encuesta de satisfacción.</t>
  </si>
  <si>
    <t>(Número de personas que manifestaron estar satisfechas respuestas PQRS y atención centro de orientación/total de personas que respondieron la encuesta de satisfacción)100*</t>
  </si>
  <si>
    <t>Plan de acción implementado</t>
  </si>
  <si>
    <t>Porcentaje de avance en la formulación e implementación de la estrategia de relacionamiento con grupos de interés</t>
  </si>
  <si>
    <t xml:space="preserve">Número de personas que se certifican en los cursos virtuales ofrecidos por la ANLA  / Número de personas inscritas en los cursos virtuales ofrecidos por la ANLA </t>
  </si>
  <si>
    <t>Porcentaje de avance en el desarrollo de cada ejercicio de participación programado por meta programada</t>
  </si>
  <si>
    <t>Número de personas que participan en las acciones de pedagogía y de formación para la participación ciudadana, desarrolladas con enfoque diferencial (rural y étnico)</t>
  </si>
  <si>
    <t>Contribución al gasto en protección y corrección ambiental</t>
  </si>
  <si>
    <t>Número de actividades ejecutadas del plan de trabajo establecido / Total de actividades programadas del plan de trabajo</t>
  </si>
  <si>
    <t>(Costos totales de las medidas de manejo reportadas anualmente en los EIA para impactos internalizables/Gasto Anual de productores del Gobierno según actividades de protección ambiental)*100</t>
  </si>
  <si>
    <t>Annual</t>
  </si>
  <si>
    <t>Valoración y manejo de impactos</t>
  </si>
  <si>
    <t xml:space="preserve">Número de proyectos en seguimiento con aplicación de la metodología del Indice de Desempeño Ambiental </t>
  </si>
  <si>
    <t>COMPENSACION\nEficacia(70%)= (Cantidad ejecutada )/(Cantidad impuesta)×100\nEficiencia de avance de ejecución(10%)=Comparación de avance del tiempo con la ejecución e las actividades\nEficiencia de inicio de actividades(20%)=Fecha de aceptación de la actividad - Fecha de inicio de actividad\nEFECTIVIDAD (70% + 10% +20%)</t>
  </si>
  <si>
    <t>INVERSION DE NO MENOS DEL 1%\nEficacia (70 %): (Monto liquidación ejecutado )/(Monto liquidación aprobado)×100\nEficiencia (30%): (Fecha de aceptación de la actividad 1%-Fecha de inicio de actividades 1%)  x 100\nEFECTIVIDAD= 70% + 30%</t>
  </si>
  <si>
    <r>
      <t>Efectividad de la ejecución de actividades de compensación de las empresas con</t>
    </r>
    <r>
      <rPr>
        <sz val="9"/>
        <color rgb="FFDADFE5"/>
        <rFont val="Inter"/>
        <family val="2"/>
      </rPr>
      <t> </t>
    </r>
    <r>
      <rPr>
        <sz val="9"/>
        <color rgb="FF000000"/>
        <rFont val="Calibri"/>
        <family val="2"/>
      </rPr>
      <t>licencia ambiental empresas con licencia ambiental</t>
    </r>
  </si>
  <si>
    <t xml:space="preserve">Subdirector (a) de Instrumentos, Permisos y Trámites ambientales </t>
  </si>
  <si>
    <t>Subdirector (a) Administrativo (a) y Financiero (a)</t>
  </si>
  <si>
    <t>Gestión administrativa</t>
  </si>
  <si>
    <t xml:space="preserve">⅀ ((CR*w)+(GR*w)+(CP*w)+(CA*w)+(HC*w)+(RL*w)+(RSE*w))*100 </t>
  </si>
  <si>
    <t>NA</t>
  </si>
  <si>
    <t>Colombia potencia de la vida</t>
  </si>
  <si>
    <t xml:space="preserve"> Ordenamiento del territorio alrededor del 
agua y justicia ambiental</t>
  </si>
  <si>
    <t>El proyecto en ejecución del sprint 6 presenta un atraso aproximado 40 horas, esperado recuperar en el sprint 8. En el caso que no se recupere en el sprint 8, el atraso se aumenta a 80 horas. Equivalentes a dos semanas cambiando la fecha de terminación de 5 Dic a la última semana de diciembre. El porcentaje de avance es del 48.7%; es decir 0.49 en valor númerico. </t>
  </si>
  <si>
    <t>Durante el periodo de junio se reporta un indice de capacidad en la prestación de servicios de tecnología del 84,2% de acuerdo con la atención de solicitudes de soporte tecnológico en oportunidad, el monitoreo de la plataforma tecnológica; adicionalmente durante el periodo no se presentaron y/o reportaron incidentes en la disponibildad de los servicios, y una capacidad acumulada del 93%.</t>
  </si>
  <si>
    <t>Durante el periodo de junio, se logró un avance del 57.4% de las actividades del PETI de un 56,7% de porcentaje esperado, es decir con un porcentaje de cumplimiento en periodo es del más del 100%. Cabe resaltar que el si bien hubo algunos componentes que superaron el procentaje esperado tales como el componente de seguridad digital, la ejecución del presupuesto de la OTI respecto de la vigencia anterior, el componente de uso y apropiación, hay unos como el dominio de arquitectura de negocio que conforme al cronograma establecido para el cumplimiento de la AE y SILA II se solicitará cambio en las fechas de ejecución y/o alcance de algunas de estas actividades planteadas puesto que dependen de la ejecución de otras dependencias; asi mismo algunas actividades del plan de transformación digital puesto el avance de una actividad depende de la finalizzación de otras actividades. Estos ajustes se solicitaran en el próximo comité Institucional de Gestión y Desempeño.</t>
  </si>
  <si>
    <t>Durante el periodo de junio se logra un avance del 60.8% de los Planes de seguridad y privacidad de la información, Tratamiento de Riesgos de Seguridad de la Información y Transformación Digital, de un avance esperado del 58.1%,</t>
  </si>
  <si>
    <t>Durante el mes de Junio se adjudicaron los procesos contractuales:FIREWALL DE RED CHECKPOINT e IMPLEMENTACIÓN SOC NOC FORTISIEM. Los 5 procesos restantes se encuentran: 1 en elaboración de estudios previos, 1 en elaboración ficha técnica, 2 en publicación pliego definitivo y 1 en ajustes OTI. A corte junio la OTI ha ejecutado el 71.9% del presupuesto asignado al inicio de la vigencia.</t>
  </si>
  <si>
    <t>Semáforo avance junio</t>
  </si>
  <si>
    <t>Durante el periodo de junio no se presentaron incidentes de indisponibildiad frente a los 21 controles ya definidos e implementados en los diferentes activos de información; sin embargo de forma acumulada la efectividad de estos a la fecha es del 99,2%.</t>
  </si>
  <si>
    <t>Durante el mes de junio (21 - 23) se llevó a cabo la auditoría externa del Sistema de gestión de calidad de la entidad por parte del ICONTEC. Se recibió satisfactoriamente y sin no conformidades. Con la realización de esta auditoría se da por cumplido el indicador para la vigencia.</t>
  </si>
  <si>
    <t xml:space="preserve">A corte 30 de junio se alcanza un avance del 54% en el Plan Institucional de Gestión y Desempeño, lo cual ubica a este indicador en rango alto de desempeño. Todos los planes de acción presentaron avance superior al esperado, siendo los planes de acción con más avance los siguientes: defensa jurídica, integridad, control interno y gestión de la información estadística. </t>
  </si>
  <si>
    <t>El tablero de acciones para mitigar la fuga de conocimiento finalizó el segundo trimestre del 2023 con un avance del 43%, producto de 18 acciones cumplidas. Entre las acciones relevantes adelantadas, se encuentran la socialización de audiencias publicas ambientales, el instructivo del botón de citas , la definición del procedimiento y socialización de gestión del cambio, capacitación en tasación de multas, líneamientos evaluación del sistema de control interno, capacitaciones temas marino costeros y bioinsumos y seguridad de la información. De las 24 acciones por cumplir, 3 se encuentran vencidas (publicación del tablero de control de indicadores de impacto, publicación estudios económicos y la socialización de participación y trabajo con comunidades en el control y seguimiento ambiental), las cuales se cumpliran en el tercer trimestre del año. Las restantes 21 acciones se encuentran en tiempos para su ejecución de acuerdo a lo programado. Es importante agregar que se generan alertas del cumplimiento de las acciones en las charlas bimestrales de catalizadores.</t>
  </si>
  <si>
    <t>A corte 30 de junio, se han realizado 8 seguimientos de los 20 programados para la vigencia, los cuales corresponden a : 5 reportes del Plan de Acción Institucional de la entidad, 1 seguimiento al Plan Institucional de Gestión y Desempeño, 1 seguimiento al mapa de riesgos y 1 seguimiento al programa de transparencia y ética pública. 
Se aclara que a corte 30 de junio se solicitaron los seguimientos del Plan Estratégico Institucional - PEI y el Plan Institucional de Gestión y Desempeño - PIGD. Sin embargo, la consolidación de todos los planes de acción del PIGD se realizará el 11 de julio y la fecha para reportar el PEI es 15 de julio, por tanto se registrará el avance de ambos en el próximo reporte.</t>
  </si>
  <si>
    <t>A corteJunio se logró un avance del 8.1% Vs un programado en el plan de trabajo de 3.8%  y un acumulado con corte a 30-06-2023 de  48.8%, lo que evidencia un cumplimiento de la meta espareda del periodo. La diferencia entre lo programado vs los ejecutado se debe a algunas actividades que venian rezagadas de periodos anteriores.
Dentro de las actividades más relevantes ejecutadas en el periodo se resaltan las siguientes:
E1 Contexto: Se avanzó en la consolidación del DOFA
E2 Partes interesadas: Se actualizo lo pertinente al SIFG por cada proceso
E3 Simplificación de procedimientos: Se avanzó en la revisión de 30 procedimientos de los cuales 8 aplican para recortar pasos o simplificar y uno se ha actualizado en Gespro.
E4 Control  de cambios misionales: Se dio apoyo a los procesos misionales en el mecanismo para controlar cambios durante la prestación del servicio.
E5 Integración MIPG SG:Se avanzó en la aprobación y actualización de la matriz con los requistos del MIPG Vs los numerales de las normas ISO.
E6 Auditoría Externa: Se recibió satisfactoriamente la auditoría de seguimiento#1 por parte de Icontec sin no conformidades.
E7 Auditoria Interna: Se adelantó la publicación en SECOP II de la invitación pública No.017 de 2023.
Por otro lado,  las siguientes actividades fueron reprogramadas para ser ejecutadas el próximo mes debido a que no se gestionaron en este periodo.
* Reporte trismestral de planes de mejoramiento con la dirección general
* Actualización del instructivo de información documentada
* Socialización de la matriz de integración del MIPG con los sistemas de gestión.</t>
  </si>
  <si>
    <t xml:space="preserve">Participantes en acciones de pedagogía y de formación desarrolladas con enfoque diferencial (rural y étnico) </t>
  </si>
  <si>
    <t>La satisfacción global de los usuarios en relación con los trámites y servicios que presta la Autoridad Nacional de Licencias Ambientales – ANLA, para el segundo semestre de la vigencia 2022 es del 94,99%</t>
  </si>
  <si>
    <t xml:space="preserve">Para el mes de junio/2023 se califica la atención en el centro de contacto por 570 usuarios y la respuesta a PQRS-ECOS por 127 usuarios, con una satisfacción del servicio para este mismo mes del 93.43% y 89.92% respectivamente.  La satisfacción consolidada de la atención del centro de orientación y respuestas PQRS-ECOS para el período enero-junio/2023 es del 97.00% y 86.86%, para una satisfacción global ponderada del 95.03%, </t>
  </si>
  <si>
    <t>En el marco del cumplimiento del Plan de acción formulado e implementado para la transformación positiva de conflictos priorizados, para el cierre de junio/2023 se avanza en la caracterización y el plan de acción con las estrategias de intervención para los conflictos asociados a los dos proyectos</t>
  </si>
  <si>
    <t>La Subdirección de Mecanismos de Participación Ciudadana Ambiental para  2023 registra dos estrategias de relacionamiento, una con Entes de Control y otra de Cooperación Internacional, cuyo avance al cierre de junio es del 58.68%,</t>
  </si>
  <si>
    <t>La efectividad de los cursos ofrecidos en el primer semestre/2023 asciende a 48.82%, se toman datos de los inscritos que aprobaron el octavo curso de licenciamiento ambiental y curso corto "Lecciones Proceso Sancionatorio Ambiental</t>
  </si>
  <si>
    <t>Para el segundo trimestre 2023 se registra un avance del 31.33% de los ejercicios de participación programados, lo cual representa un avance de meta de 6.27 </t>
  </si>
  <si>
    <t>Para el mes de junio se contó con la participación de  183 asistentes en acciones de pedagogía y de formación ciudadana, desarrolladas con enfoque diferencial (rural y étnico) desagregado de la siguiente manera:&lt;br /&gt;•    Población campesina rural: 137 personas ubicadas en las regiones de Antioquia, Bolívar- Magdalena- Atlántico, Boyacá - Cundinamarca, Casanare, Guajira, Huila-Tolima, Putumayo, Santander y Nariño.&lt;br /&gt;•    Población étnica: 46 personas resultado de la participación de 38 personas de la comunidad indígena en las regiones de Guajira, Meta, Nariño y Bolívar-Magdalena-Atlántico y 8 de la comunidad negra en la región del Valle del Cauca.&lt;br /&gt;Las actividades realizadas fueron Pedagogías Institucionales sobre temas relacionados competencia de la ANLA (Generalidades, presentación de la Estrategia de Presencia Territorial, Mecanismos de Participación Ciudadana Ambiental y temas sobre expedientes específicos) &lt;/p&gt;&lt;p&gt;Para el primer semestre 2023 se contó con la participación de 1996 personas en Pedagogías Institucionales</t>
  </si>
  <si>
    <t>A corte 30 de junio de 2023 la entidad debía resolver 47 solicitudes de evaluación de licenciamiento ambiental (34) Nuevas y (13) Modificaciones, de las cuales 46 se resolvieron oportunamente (33) Nuevas, (13) modificaciones. El indicador registra un 97,87% de avance y un 103% de cumplimiento frente a la meta programada para la vigencia, ubicándose en un nivel de cumplimiento alto, realizando la comparacion con el reporte anterior aumentamos en un 0.37%</t>
  </si>
  <si>
    <t xml:space="preserve">A corte 30 de junio de 2023 se han expedido 177 actos administrativos para resolver solicitudes de evaluación de licenciamiento ambiental. El indicador registra un 43% de avance frente a la meta programada ubicandose en un nivel alto de cumplimiento frente al tiempo transcurrido. </t>
  </si>
  <si>
    <t>Durante el segunto trimestre se a realizado el diagnostico de lo que se ha implementado en la estrategia integral de evaluación durante el periodo de 2021- 2023 I trimestre, se observó que por la dinámica en su aplicación y el planteamiento de las acciones no se está generando valor agregado al proceso de licenciamiento ambiental en cuanto a la mejora continua, las actividades establecidas en el plan de trabajo que se llevaba a cabo se limita a las acciones del día a día sin tener una visión o gestión que evidenciará la efectividad de la estrategia de evaluación.&lt;/p&gt;&lt;p&gt;Adicionalmente, en el entendido de la nueva percepción del gobierno del cambio, era necesario revisar el objetivo de la estrategia logrando alinearla con el PND, con los nuevos lineamientos en cuanto participación ciudadana, trabajo articulado con instituciones externas y con las dependencias de la entidad. &lt;/p&gt;&lt;p&gt;De acuerdo a lo anterior y logrando en primer trimestre un avance del 27.6%, la Subdirección decide generar una actualización de dicha estrategia, para lo cual este segundo trimestre se está trabajando en la incorporación de nuevos lineamientos para su fortalecimiento. &lt;/p&gt;&lt;p&gt;Debido a que nos encontramos en dicha actualización, para el segundo trimestre no fue posible la ejecución de actividades</t>
  </si>
  <si>
    <t>Periodicidad anual</t>
  </si>
  <si>
    <t>Reducción de causas producto de la omisión en el ejercicio de las funciones de inspección, control y vigilancia</t>
  </si>
  <si>
    <t>Con corte del 30 de junio de 2023 se han finalizado 1.158 actos administrativos en acumulado que acogen el seguimiento realizado a los proyectos licenciados por parte de la Subdirección de Seguimiento de Licencias Ambientales, dichos actos administrativos se encuentran distribuídos de la siguiente manera por Grupo regional: Alto Magdalena Cauca: 80, Medio Magdalena Cauca Catatumbo: 108, Caribe Pacífico: 119, Norte de Orinoquía: 70, Sur Orinoquía Amazonas: 59 y Agroquímicos y Proyectos Especiales: 722. &lt;/p&gt;&lt;p&gt;Se realizó propuesta de mensualización de % para el cumplimiento de la meta (semaforización) para cada grupo regional, seguimiento de agroquímicos y el reporte del consolidado total, que fue remitida a la OAP.</t>
  </si>
  <si>
    <t>A la fecha se han avanzado 100 planes de compensación revisados por el grupo de compensación e inversión de la SSLA sobre 121 planes presentados por los Titulares de los Instrumentos de Manejo y Control Ambiental</t>
  </si>
  <si>
    <t>A la fecha se han emitido 559  proyectos en seguimiento con aplicación de la metodología del Indice de Desempeño Ambiental</t>
  </si>
  <si>
    <t>La estrategia de seguimiento cuenta con un avance del 6,67%, durante el primer semestre se realizaron mesas de trabajo con las áreas correspondientes que intervienen en la estrategia, revisando el plan de trabajo y sus respectivas evidencias. El Plan de Trabajo cuenta con la identificación de 7 componentes que son: 1) Regionalización, 2) Impactos, 3) Planeación, 4) Normativo, 5) Transparencia y participación, 6) Cierre, Desmantelamiento y Abandono y 7) Seguimiento y Evaluación de la Estrategia. A su vez, este plan de trabajo está compuesto por 76 acciones a desarrollar del 2021 al 2030. Como recomendaciones de mejora, se realizará solicitud para modificar la meta, ya que se ha evidenciado que el cumplimiento de la estrategia debe estar al 100% en el año 2030, sin embargo, de los años 2021 al 2023 se espera un cumplimiento de esta del 45%, lo que se estima fue muy ambicioso en el momento que se planteó esta. A su vez, se incluirán acciones en el plan de mejoramiento para su seguimiento y cumplimiento</t>
  </si>
  <si>
    <t>A la fecha la Efectividad de la ejecución de actividades de compensación de las empresas con licencia ambiental es del 40,07% a MAYO de 2023</t>
  </si>
  <si>
    <t>A la fecha la Efectividad de la ejecución de actividades de inversión de  no menos del 1% de las empresas con licencia ambiental es del 27,30% a MAYO de 2023</t>
  </si>
  <si>
    <t>Con corte a 30 de Junio de 2023 se finalizó la etapa de formulación del centro de monitoreo, se concluyó la primera fase de implementación la cual esta asociada al monitoreo y modelación a partir de la información perteneciente a la entidad, iniciando a la contrucción de los tableros unicos temáticos. (54,5%)
Se avanzó en la implementación de la Fase II con la imposición de obligaciones de monitoreo automático y transferencia de información en tiempo real al centro de monitoreo, se incorporó la arquitectura de recepción de información en tiempo real en la Cooperación Técnica con el BID (pendiente por iniciar ejecución). (4%)
Con respecto a la fase III se adquirieron dos (2) maquinas virtuales para implementar la simulación automática y aumentar las capacidades de procesamiento de modelos ambientales, asi mismo se incorporaron tres (3) maquinas On Premise de alto procesamiento. Se desarrolla el primer proceso de simulación automatica en la cuenca del río Rancheria (9%)
En la Fase IV - Interoperabilidad con otras entidades se avanzó con el acercamiento a través de jornadas de transferencia de conocimiento con ASOCARS y se logro acceder al sistema de monitoreo atmosférico de CORPOGUAJIRA. (8%)
Total de Avance 75,5%</t>
  </si>
  <si>
    <t xml:space="preserve">Para el periodo comprendido entre 1 de enero de 2023 a 30 de junio de 2023 se han incluido las consideraciones de cambio climático a manera de obligaciones en los actos administrativos de 18 proyectos distribuidos de la siguiente manera: del sector hidrocarburos (5), minería (1), energía (10) e infraestructura (2). Se anexa al presente informe la matriz detallada donde puede consultarse la información de cada uno de los instrumentos de manejo y control que involucran el componente. </t>
  </si>
  <si>
    <t xml:space="preserve">Instrumentos de evaluación y seguimiento elaborados, optimizados y/o actualizados </t>
  </si>
  <si>
    <t xml:space="preserve">Número de instrumentos de evaluación y seguimiento elaborados, optimizados y/o actualizados </t>
  </si>
  <si>
    <t>ANNUAL</t>
  </si>
  <si>
    <t>ANUAL</t>
  </si>
  <si>
    <t>Mensualmente se registran los consumos de agua y energía, de lo cual se realiza el análisis correspondiente. En este periodo se evidencia reducción en algunos pisos en cuanto a consumo de energía, lo cual podría asociarse a la disminucuon de la presencialidad de algunos colaboradores que se encuentren en periodo de vacaciones.&lt;/p&gt;&lt;p&gt;2. Se realiza el reporte de generación y disposición de residuos aprovechables (394,5 kg) y no aprovechables (308,6 kg). Los residuos aprovechables aumentaron significativamente considerando que en este periodo se realizaron actividades de recolección de reciclaje en la bodega de archivo documental de la entidad. Por otra parte, se evidencia una leve disminución en la cantidad de residuos no aprovechables, que podría asociarse a la disminución de personal en la entidad.&lt;/p&gt;&lt;p&gt;3. En este periodo se evidencia una reducción del 4% de consumo de papel con respecto al mes anterior. &lt;/p&gt;&lt;p&gt;4. En este mes se divulgan los programas del SGA por medio de la inducción dirigida a nuevos colaboradores de la entidad en las Jornadas Conociendo la ANLA (0-06-2023). Por otra parte, se divulgó en el dia Mundial del Medio Ambiente las acciones desarrolladas en torno a los programas del SGA, ademas de contar con una capacitación presencial con el apoyo de la Corporación Centro Histórico sobre la correcta separación de residuos sólidos. Además se incentivó el uso de medios de transporte amigables con el medio ambiente (uso de la bicicleta y uso de la ruta de transporte especial para funcionarios) en la ronda 336.&lt;/p&gt;&lt;p&gt;5. Se han registrado mensualmente los insumos para el cálculo de la huella de carbono en la herramienta GEI. La huella de carbono calculada a la fecha indica un aumento significativo por la cantidad de desplazamientos aereos por comisiones de evaluación o seguimiento de actividades misionales. Con respecto al consumo de gasolina, agua, energia, papel y generacion de residuos, se evidenció una disminucón de emisiones por estos aspectos. &lt;/p&gt;&lt;p&gt;6. En enero se realiza la primera revisión, evaluación y actualización de la matriz de requisitos legales del SGA. Se tiene programada la segunda evaluación para el mes de julio.&lt;/p&gt;&lt;p&gt;7. Se evidencia participación continua de los colaboradores con la recolección de tapitas para la Fundación Sol en los Andes, y la separación de residuos aprovechables para la entrega a la Corporación Centro Historico. El próximo reporte de la contribución realizada por medio del Programa de Responsabilidad Social con Enfoque Ambiental es en el mes de septiempre.</t>
  </si>
  <si>
    <t>Se registra un avance ponderado y acumulado del 40%, donde el segundo semestre del La presente vigencia se realizaron las actividades de conclusiones y linea estratégica a largo plazo.</t>
  </si>
  <si>
    <t>En el mes de junio se evaluaron 6 acciones ( 5 Internas y 1 CGR), de las cuales se cerraron 5 acciones (4 Interno y 1 CGR). El acumulado corresponde a 85 acciones evaluadas (65 internas y 20 CGR) de las cuales se han cerrado 79 (60 internas y 19 CGR) </t>
  </si>
  <si>
    <t>En el mes de junio se evaluaron del PM de la CGR una (1) acción la cual se cerro. El acumulado corresponde a 20 acciones evaluadas en la vigencia, de las cuales se han cerrado 19&lt;/p&gt;</t>
  </si>
  <si>
    <t>En el mes de junio se evaluaron 5 acciones de las cuales se cerraron 4. El acumulado corresponde a 65 acciones evaluadas de las cuales se han cerrado 60</t>
  </si>
  <si>
    <t>En el segundo trimestre de 2023, se realizaron un total de 1145 publicaciones en las redes sociales de la ANLA, de las cuales 515 corresponden a Facebook (45%), 545 a Twitter (47%) y 85 a LinkedIn (7%). Estas publicaciones registraron que de 489 personas por cada 100.000 reaccionan positivamente ante las publicaciones de la entidad en redes sociales, lo que equivale a un porcentaje de 17.3% de posicionamiento de los anuncios de la ANLA en redes sociales en el segundo trimestre, que para el periodo evaluado, cerró con 7.3 puntos porcentuales por encima de la meta establecida. Entre las temáticas, se publicaron mensajes sobre actividades del Centro de Monitoreo, la campaña \"qué hace la ANLA, la línea ética, entre otros. Adicionalmente, se publicaron piezas y mensajes sobre la decisión de la ANLA del archivo de Regiotram. En ese sentido, se observa una sobre ejecución del indicador, debido a que la ANLA tuvo una alta participación en diferentes eventos, tales como la Feria Internacional de Medio Ambiente (FIMA), el Congreso Internacional de RAEE, el taller de buenas prácticas de EIA para proyectos FNCER, y las dos (2) Audiencias Públicas Ambientales de los proyectos de Bienparado y Quifa, los cuales tuvieron una alta interacción por parte de los diferentes públicos de redes sociales.</t>
  </si>
  <si>
    <t>En lo corrido de 2023, se han monitoreado 323 noticias, de las cuales 182 (56%) equivalen a noticias positivas, 70 (22%) a noticias negativas y 71 (22%) a neutrales. En el mes de junio, se reportaron un total de 73 notas, de las cuales, 39 (53%) son noticias positivas, 17 (23%) corresponden a noticias neutrales y, por último, 17 (23%) a noticias negativas. Dentro de las noticias positivas más significativas para la ANLA se encuentra el licenciamiento ambiental de Quebradona, la explotación de oro en Santurbán, Planta Solar Fotovoltaica de Barzalosa, las acciones legales tomadas frente a Hidroituango, la modificación de la licencia de Troncal de los Andes, el taller de buenas prácticas para elaboración de estudios de impacto ambiental, Parque solar Guayepo, la demanda de la licencia ambiental de Colcco, entre otras, lo que permite reflejar un posicionamiento positivo de la entidad ante la opinión pública. En relación con las notas negativas, se identificó que sí hubo un impacto reputacional en temas como Hidroeléctrica El Quimbo, Regiotram de Occidente, Racionamiento de energía, Rutas aéreas, Transición energética, Energías Renovables, Gorgona, y los CEPD, entre otras. En material neutral, se identifica a la ANLA como la entidad ante la que se hacen trámites de licenciamiento, lo que produce un impacto positivo intrínseco sobre la imagen. Así mismo, nos permite identificar que el 90% es tipo “noticia” y 10% columnas de opinión; el departamento que más información publica sobre la ANLA es Bogotá. El porcentaje acumulado del periodo cerró en 56%. Se identificó que, la información que tuvo repercusión en el indicador corresponde a temáticas como el Certificado de Emisión de Prueba Dinámica, Energías Renovables, Regiotram de Occidente, Hidroituango, Gorgona, entre otros.&lt;/p&gt;&lt;p&gt;No se identifica algún medio en particular que publique información de la ANLA, ya que depende del contexto externo de la entidad y la agenda de cada medio.  &lt;/p&gt;</t>
  </si>
  <si>
    <t>Durante junio de 2023, se realizó la campaña a través de la Ronda donde se presentó un producto audiovisual donde se muestran las funciones de la OCDI. Este se presentó en la Ronda 336. Esta campaña está vigente desde el 30 de junio y continuará por 3 meses más.&lt;/p&gt;&lt;p&gt;&lt;strong&gt;Campaña: &lt;em&gt;nueva mesa de ayuda:&lt;/em&gt;&lt;/strong&gt;&lt;/p&gt;&lt;p&gt;En compañía de la OTI, se realizó una campaña para presentar la nueva mesa integral de ayuda, la cual fue comunicada a través de la Ronda, entérese, pantallas de TV y en los fondos de pantalla. Esta campaña estuvo vigente entre el 1 y el 15 de junio.&lt;/p&gt;&lt;p&gt;&lt;strong&gt;Campaña: &lt;em&gt;tips autocontrol:&lt;/em&gt;&lt;/strong&gt;&lt;/p&gt;&lt;p&gt;En junio se desarrolló una campaña de Fomento de la Cultura del Autocontrol para la vigencia 2023. En dicha campaña se compartieron por correo 8 tips que permitirán comprender por medio de acciones del día a día cómo todos podemos aportar en el fortalecimiento de la cultura del Autocontrol. Esta campaña estuvo vigente desde el 27 de junio, hasta el 7 de julio.  &lt;/p&gt;&lt;p&gt;&lt;strong&gt;Campaña: &lt;em&gt;Auditoría externa:&lt;/em&gt;&lt;/strong&gt;&lt;/p&gt;&lt;p&gt;Durante junio de 2023 y en línea con la autoría externa que se desarrolló en la entidad, se desarrollaron videos y piezas que fueron compartidos vía correo electrónico, Ronda y pantallas de la entidad en línea de que el equipo ANLA estuviera preparado para la auditoria. Esta campaña estuvo vigente entre el 6 y el 23 de junio.&lt;/p&gt;&lt;p&gt;&lt;strong&gt;Entre el mes de enero de 2023 y junio de 2023, se han ejecutado 14 campañas priorizadas: enero: 1 – febrero: 1 - marzo: 2 - abril: 2 – mayo: 4 – junio: 4&lt;/strong&gt;&lt;/p&gt;</t>
  </si>
  <si>
    <t>INFORME DE MONITOREO – IMPLEMENTACIÓN DE LA POLÍTICA DE PREVENCIÓN DE FALTAS DISCIPLINARIAS&lt;/strong&gt;&lt;/p&gt;&lt;p&gt;Con el fin de dar cumplimiento a la implementación de la Política de Prevención de Faltas Disciplinarias liderada por la Oficina de Control Disciplinario Interno, durante el año 2023 se está cumplimiento a las actividades definidas en el plan de acción</t>
  </si>
  <si>
    <t>avance esperado 3.5 años</t>
  </si>
  <si>
    <t xml:space="preserve">mayor a 28,66% </t>
  </si>
  <si>
    <t>menor a 23,88%</t>
  </si>
  <si>
    <t>Porcentaje de avance vigencia 2023 - 1er corte</t>
  </si>
  <si>
    <t>En el periodo de medición se presentaron 32 recursos de reposición contra sanción, de los cuales se ha dado respuesta a 14, 11 de ellos dentro del término 2023,  con un promedio de 215 días de respuesta. Siendo el mas alto 313 días y el menor 87 días.
Entan pendientes de resolver 18 recursos de reposición, todos se encuentran dentro de los términos establecidos de acuerdo a la meta 2023 (atender en máximo 321 días).
E1_Recursos de Reposición CS_2023</t>
  </si>
  <si>
    <t>En la Política de Prevención del Daño Antijurídico,  en el periodo del 01 de enero al 30 de junio 2023 estaban programadas 5 actividades que se cumplieron de acuerdo a lo planeado, así:
E1. SANCIONATORIOS
E2. SESLASIPTA (MESA DE TRABAJO)
E3. SESLASIPTA (REVISIONINSTRUMENTO)
E4. PARTICIPACIONCIUDADANA
E7. SAF CONTRATOREALIDAD</t>
  </si>
  <si>
    <t>entre 23,87% y 28,65%</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</si>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</sst>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0_-;\-&quot;$&quot;* #,##0_-;_-&quot;$&quot;* &quot;-&quot;_-;_-@_-"/>
    <numFmt numFmtId="169" formatCode="0.0%"/>
    <numFmt numFmtId="170" formatCode="0.000%"/>
    <numFmt numFmtId="171" formatCode="0.0"/>
  </numFmts>
  <fonts count="2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9"/>
      <name val="Calibri"/>
      <family val="2"/>
      <scheme val="minor"/>
    </font>
    <font>
      <sz val="10"/>
      <color theme="1"/>
      <name val="Calibri"/>
      <family val="2"/>
      <scheme val="minor"/>
    </font>
    <font>
      <sz val="10"/>
      <name val="Calibri"/>
      <family val="2"/>
      <scheme val="minor"/>
    </font>
    <font>
      <sz val="9"/>
      <color rgb="FF00000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
      <b/>
      <sz val="12"/>
      <color theme="1"/>
      <name val="Calibri"/>
      <family val="2"/>
      <scheme val="minor"/>
    </font>
    <font>
      <sz val="11"/>
      <color rgb="FFFF0000"/>
      <name val="Calibri"/>
      <family val="2"/>
      <scheme val="minor"/>
    </font>
    <font>
      <sz val="10"/>
      <name val="Arial"/>
      <family val="2"/>
    </font>
    <font>
      <b/>
      <sz val="9"/>
      <name val="Arial"/>
      <family val="2"/>
    </font>
    <font>
      <b/>
      <sz val="11"/>
      <name val="Calibri"/>
      <family val="2"/>
      <scheme val="minor"/>
    </font>
    <font>
      <b/>
      <sz val="10"/>
      <color theme="0"/>
      <name val="Calibri"/>
      <family val="2"/>
      <scheme val="minor"/>
    </font>
    <font>
      <b/>
      <sz val="9"/>
      <color theme="0"/>
      <name val="Calibri"/>
      <family val="2"/>
      <scheme val="minor"/>
    </font>
    <font>
      <sz val="9"/>
      <color rgb="FFFF0000"/>
      <name val="Calibri"/>
      <family val="2"/>
      <scheme val="minor"/>
    </font>
    <font>
      <sz val="9"/>
      <color rgb="FFDADFE5"/>
      <name val="Inter"/>
      <family val="2"/>
    </font>
    <font>
      <sz val="9"/>
      <color rgb="FF000000"/>
      <name val="Calibri"/>
      <family val="2"/>
    </font>
    <font>
      <b/>
      <sz val="14"/>
      <color theme="1"/>
      <name val="Calibri"/>
      <family val="2"/>
      <scheme val="minor"/>
    </font>
    <font>
      <sz val="11"/>
      <color theme="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A9D08E"/>
        <bgColor rgb="FF000000"/>
      </patternFill>
    </fill>
    <fill>
      <patternFill patternType="solid">
        <fgColor rgb="FF375623"/>
        <bgColor rgb="FF000000"/>
      </patternFill>
    </fill>
    <fill>
      <patternFill patternType="solid">
        <fgColor rgb="FFFFFFFF"/>
        <bgColor rgb="FF000000"/>
      </patternFill>
    </fill>
    <fill>
      <patternFill patternType="solid">
        <fgColor theme="0"/>
        <bgColor rgb="FF000000"/>
      </patternFill>
    </fill>
    <fill>
      <patternFill patternType="solid">
        <fgColor rgb="FFFFC000"/>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9" tint="0.59999389629810485"/>
        <bgColor rgb="FF000000"/>
      </patternFill>
    </fill>
    <fill>
      <patternFill patternType="solid">
        <fgColor rgb="FF00B050"/>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auto="1"/>
      </right>
      <top style="thin">
        <color theme="2"/>
      </top>
      <bottom style="thin">
        <color theme="2"/>
      </bottom>
      <diagonal/>
    </border>
    <border>
      <left style="thin">
        <color auto="1"/>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left>
      <right/>
      <top/>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style="thin">
        <color auto="1"/>
      </right>
      <top style="thin">
        <color auto="1"/>
      </top>
      <bottom style="thin">
        <color auto="1"/>
      </bottom>
      <diagonal/>
    </border>
    <border>
      <left style="thin">
        <color theme="9"/>
      </left>
      <right/>
      <top style="thin">
        <color theme="9"/>
      </top>
      <bottom/>
      <diagonal/>
    </border>
    <border>
      <left/>
      <right style="thin">
        <color theme="9"/>
      </right>
      <top/>
      <bottom/>
      <diagonal/>
    </border>
    <border>
      <left/>
      <right/>
      <top style="thin">
        <color theme="9"/>
      </top>
      <bottom/>
      <diagonal/>
    </border>
    <border>
      <left style="thin">
        <color auto="1"/>
      </left>
      <right/>
      <top style="thin">
        <color auto="1"/>
      </top>
      <bottom style="thin">
        <color auto="1"/>
      </bottom>
      <diagonal/>
    </border>
    <border>
      <left style="thin">
        <color auto="1"/>
      </left>
      <right/>
      <top/>
      <bottom style="dotted">
        <color auto="1"/>
      </bottom>
      <diagonal/>
    </border>
    <border>
      <left style="thin">
        <color auto="1"/>
      </left>
      <right style="dotted">
        <color auto="1"/>
      </right>
      <top style="dotted">
        <color auto="1"/>
      </top>
      <bottom style="dotted">
        <color auto="1"/>
      </bottom>
      <diagonal/>
    </border>
    <border>
      <left style="thin">
        <color auto="1"/>
      </left>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theme="9"/>
      </right>
      <top style="thin">
        <color theme="9"/>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39994506668294322"/>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39994506668294322"/>
      </left>
      <right style="thin">
        <color theme="9" tint="-0.24994659260841701"/>
      </right>
      <top/>
      <bottom style="thin">
        <color theme="9" tint="-0.24994659260841701"/>
      </bottom>
      <diagonal/>
    </border>
    <border>
      <left style="thin">
        <color theme="9" tint="-0.24994659260841701"/>
      </left>
      <right style="thin">
        <color theme="9" tint="-0.24994659260841701"/>
      </right>
      <top/>
      <bottom style="thin">
        <color theme="9" tint="-0.2499465926084170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theme="9" tint="-0.24994659260841701"/>
      </left>
      <right style="thin">
        <color theme="9"/>
      </right>
      <top style="thin">
        <color theme="9" tint="-0.24994659260841701"/>
      </top>
      <bottom style="thin">
        <color theme="9" tint="-0.24994659260841701"/>
      </bottom>
      <diagonal/>
    </border>
    <border>
      <left style="thin">
        <color rgb="FF92D050"/>
      </left>
      <right style="thin">
        <color rgb="FF92D050"/>
      </right>
      <top style="thin">
        <color rgb="FF92D050"/>
      </top>
      <bottom style="thin">
        <color rgb="FF92D050"/>
      </bottom>
      <diagonal/>
    </border>
    <border>
      <left style="thin">
        <color theme="9" tint="0.39994506668294322"/>
      </left>
      <right style="thin">
        <color theme="9" tint="0.39997558519241921"/>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right style="thin">
        <color theme="9" tint="0.39994506668294322"/>
      </right>
      <top style="thin">
        <color theme="9" tint="0.39994506668294322"/>
      </top>
      <bottom/>
      <diagonal/>
    </border>
    <border>
      <left style="thin">
        <color theme="9" tint="-0.24994659260841701"/>
      </left>
      <right style="thin">
        <color theme="9" tint="-0.24994659260841701"/>
      </right>
      <top style="thin">
        <color theme="9" tint="-0.24994659260841701"/>
      </top>
      <bottom style="thin">
        <color theme="9" tint="0.39994506668294322"/>
      </bottom>
      <diagonal/>
    </border>
    <border>
      <left style="thin">
        <color theme="9" tint="-0.24994659260841701"/>
      </left>
      <right style="thin">
        <color theme="9" tint="-0.24994659260841701"/>
      </right>
      <top style="thin">
        <color theme="9" tint="0.39994506668294322"/>
      </top>
      <bottom style="thin">
        <color theme="9" tint="-0.24994659260841701"/>
      </bottom>
      <diagonal/>
    </border>
    <border>
      <left style="thin">
        <color auto="1"/>
      </left>
      <right style="dotted">
        <color auto="1"/>
      </right>
      <top/>
      <bottom/>
      <diagonal/>
    </border>
    <border>
      <left style="thin">
        <color theme="9"/>
      </left>
      <right/>
      <top style="thin">
        <color theme="2"/>
      </top>
      <bottom/>
      <diagonal/>
    </border>
    <border>
      <left/>
      <right/>
      <top style="thin">
        <color rgb="FF92D050"/>
      </top>
      <bottom/>
      <diagonal/>
    </border>
    <border>
      <left style="thin">
        <color rgb="FF92D050"/>
      </left>
      <right style="thin">
        <color rgb="FF92D050"/>
      </right>
      <top style="thin">
        <color rgb="FF92D050"/>
      </top>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9" tint="-0.24994659260841701"/>
      </top>
      <bottom/>
      <diagonal/>
    </border>
    <border>
      <left/>
      <right/>
      <top/>
      <bottom style="thin">
        <color theme="9" tint="-0.24994659260841701"/>
      </bottom>
      <diagonal/>
    </border>
    <border>
      <left/>
      <right style="thin">
        <color theme="9" tint="-0.24994659260841701"/>
      </right>
      <top style="thin">
        <color theme="9" tint="-0.24994659260841701"/>
      </top>
      <bottom/>
      <diagonal/>
    </border>
    <border>
      <left/>
      <right style="thin">
        <color theme="9" tint="-0.24994659260841701"/>
      </right>
      <top/>
      <bottom style="thin">
        <color theme="9" tint="-0.2499465926084170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dotted">
        <color auto="1"/>
      </bottom>
      <diagonal/>
    </border>
    <border>
      <left style="thin">
        <color auto="1"/>
      </left>
      <right style="medium">
        <color indexed="64"/>
      </right>
      <top style="dotted">
        <color auto="1"/>
      </top>
      <bottom style="dotted">
        <color auto="1"/>
      </bottom>
      <diagonal/>
    </border>
    <border>
      <left style="medium">
        <color indexed="64"/>
      </left>
      <right/>
      <top style="dotted">
        <color auto="1"/>
      </top>
      <bottom style="dotted">
        <color auto="1"/>
      </bottom>
      <diagonal/>
    </border>
    <border>
      <left style="medium">
        <color indexed="64"/>
      </left>
      <right style="thin">
        <color auto="1"/>
      </right>
      <top style="dotted">
        <color auto="1"/>
      </top>
      <bottom/>
      <diagonal/>
    </border>
    <border>
      <left style="medium">
        <color indexed="64"/>
      </left>
      <right/>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style="thin">
        <color auto="1"/>
      </left>
      <right style="dotted">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0" fontId="16" fillId="0" borderId="0"/>
    <xf numFmtId="165"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cellStyleXfs>
  <cellXfs count="337">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0" xfId="0" applyFont="1" applyFill="1" applyAlignment="1">
      <alignment horizontal="left" vertical="center"/>
    </xf>
    <xf numFmtId="0" fontId="4" fillId="6" borderId="19"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0" fillId="0" borderId="1" xfId="0" applyBorder="1"/>
    <xf numFmtId="3" fontId="0" fillId="0" borderId="0" xfId="0" applyNumberFormat="1"/>
    <xf numFmtId="169" fontId="0" fillId="0" borderId="0" xfId="0" applyNumberFormat="1"/>
    <xf numFmtId="170" fontId="0" fillId="0" borderId="0" xfId="0" applyNumberFormat="1"/>
    <xf numFmtId="0" fontId="2" fillId="5" borderId="15" xfId="0" applyFont="1" applyFill="1" applyBorder="1" applyAlignment="1">
      <alignment horizontal="center" vertical="center" wrapText="1"/>
    </xf>
    <xf numFmtId="0" fontId="0" fillId="0" borderId="0" xfId="0" applyAlignment="1">
      <alignment wrapText="1"/>
    </xf>
    <xf numFmtId="168" fontId="0" fillId="0" borderId="0" xfId="5" applyFont="1" applyAlignment="1">
      <alignment wrapText="1"/>
    </xf>
    <xf numFmtId="0" fontId="7" fillId="0" borderId="0" xfId="0" applyFont="1" applyAlignment="1">
      <alignment horizontal="center" vertical="center" wrapText="1"/>
    </xf>
    <xf numFmtId="0" fontId="2" fillId="2" borderId="0" xfId="0" applyFont="1" applyFill="1" applyAlignment="1">
      <alignment horizontal="center" vertical="center" wrapText="1"/>
    </xf>
    <xf numFmtId="0" fontId="7" fillId="2" borderId="0" xfId="0" applyFont="1" applyFill="1" applyAlignment="1">
      <alignment horizontal="center" vertical="center" wrapText="1"/>
    </xf>
    <xf numFmtId="0" fontId="0" fillId="2" borderId="0" xfId="0" applyFill="1" applyAlignment="1">
      <alignment wrapText="1"/>
    </xf>
    <xf numFmtId="168" fontId="0" fillId="2" borderId="0" xfId="5" applyFont="1" applyFill="1" applyAlignment="1">
      <alignment wrapText="1"/>
    </xf>
    <xf numFmtId="0" fontId="0" fillId="2" borderId="0" xfId="0" applyFill="1" applyAlignment="1">
      <alignment horizontal="center" vertical="center" wrapText="1"/>
    </xf>
    <xf numFmtId="0" fontId="0" fillId="2" borderId="0" xfId="0" applyFill="1"/>
    <xf numFmtId="1" fontId="4" fillId="6" borderId="19" xfId="3" applyNumberFormat="1" applyFont="1" applyFill="1" applyBorder="1" applyAlignment="1">
      <alignment horizontal="center" vertical="center" wrapText="1"/>
    </xf>
    <xf numFmtId="0" fontId="0" fillId="0" borderId="23" xfId="0" applyBorder="1"/>
    <xf numFmtId="0" fontId="4" fillId="7" borderId="7"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2" fillId="11" borderId="28" xfId="0"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12" fillId="11" borderId="30" xfId="0" applyFont="1" applyFill="1" applyBorder="1" applyAlignment="1">
      <alignment horizontal="left" vertical="center" wrapText="1"/>
    </xf>
    <xf numFmtId="0" fontId="3" fillId="2" borderId="1" xfId="0" applyFont="1" applyFill="1" applyBorder="1" applyAlignment="1">
      <alignment horizontal="center"/>
    </xf>
    <xf numFmtId="169" fontId="3" fillId="2" borderId="1" xfId="0" applyNumberFormat="1" applyFont="1" applyFill="1" applyBorder="1" applyAlignment="1">
      <alignment horizontal="center"/>
    </xf>
    <xf numFmtId="0" fontId="3" fillId="7" borderId="1" xfId="0" applyFont="1" applyFill="1" applyBorder="1" applyAlignment="1">
      <alignment horizontal="center"/>
    </xf>
    <xf numFmtId="9" fontId="4" fillId="8" borderId="19" xfId="3" applyFont="1" applyFill="1" applyBorder="1" applyAlignment="1">
      <alignment horizontal="center" vertical="center"/>
    </xf>
    <xf numFmtId="0" fontId="8" fillId="7" borderId="19" xfId="0" applyFont="1" applyFill="1" applyBorder="1" applyAlignment="1">
      <alignment horizontal="center" vertical="center" wrapText="1"/>
    </xf>
    <xf numFmtId="0" fontId="8" fillId="6" borderId="19" xfId="0" applyFont="1" applyFill="1" applyBorder="1" applyAlignment="1">
      <alignment horizontal="center" vertical="center" wrapText="1"/>
    </xf>
    <xf numFmtId="9" fontId="4" fillId="7" borderId="19" xfId="3" applyFont="1" applyFill="1" applyBorder="1" applyAlignment="1">
      <alignment horizontal="center" vertical="center" wrapText="1"/>
    </xf>
    <xf numFmtId="0" fontId="4" fillId="7" borderId="34" xfId="0" applyFont="1" applyFill="1" applyBorder="1" applyAlignment="1">
      <alignment vertical="center" wrapText="1"/>
    </xf>
    <xf numFmtId="0" fontId="4" fillId="7" borderId="35" xfId="0" applyFont="1" applyFill="1" applyBorder="1" applyAlignment="1">
      <alignment vertical="center" wrapText="1"/>
    </xf>
    <xf numFmtId="0" fontId="4" fillId="8" borderId="19" xfId="0" applyFont="1" applyFill="1" applyBorder="1" applyAlignment="1">
      <alignment vertical="center" wrapText="1"/>
    </xf>
    <xf numFmtId="0" fontId="4" fillId="6" borderId="34" xfId="0" applyFont="1" applyFill="1" applyBorder="1" applyAlignment="1">
      <alignment vertical="center" wrapText="1"/>
    </xf>
    <xf numFmtId="165" fontId="4" fillId="7" borderId="34" xfId="1" applyFont="1" applyFill="1" applyBorder="1" applyAlignment="1">
      <alignment horizontal="center" vertical="center" wrapText="1"/>
    </xf>
    <xf numFmtId="165" fontId="4" fillId="7" borderId="34" xfId="1" applyFont="1" applyFill="1" applyBorder="1" applyAlignment="1">
      <alignment vertical="center" wrapText="1"/>
    </xf>
    <xf numFmtId="0" fontId="8" fillId="6" borderId="34" xfId="0" applyFont="1" applyFill="1" applyBorder="1" applyAlignment="1">
      <alignment vertical="center" wrapText="1"/>
    </xf>
    <xf numFmtId="9" fontId="4" fillId="8" borderId="19" xfId="3" applyFont="1" applyFill="1" applyBorder="1" applyAlignment="1">
      <alignment horizontal="center" vertical="center" wrapText="1"/>
    </xf>
    <xf numFmtId="9" fontId="6" fillId="6" borderId="19" xfId="0" applyNumberFormat="1" applyFont="1" applyFill="1" applyBorder="1" applyAlignment="1">
      <alignment horizontal="center" vertical="center" wrapText="1"/>
    </xf>
    <xf numFmtId="9" fontId="4" fillId="6" borderId="19" xfId="3" applyFont="1" applyFill="1" applyBorder="1" applyAlignment="1">
      <alignment horizontal="center" vertical="center" wrapText="1"/>
    </xf>
    <xf numFmtId="0" fontId="4" fillId="8" borderId="19" xfId="0" applyFont="1" applyFill="1" applyBorder="1" applyAlignment="1">
      <alignment horizontal="center" vertical="center" wrapText="1"/>
    </xf>
    <xf numFmtId="0" fontId="6" fillId="7" borderId="19" xfId="0" applyFont="1" applyFill="1" applyBorder="1" applyAlignment="1">
      <alignment horizontal="left" vertical="center" wrapText="1"/>
    </xf>
    <xf numFmtId="169" fontId="4" fillId="6" borderId="19" xfId="3" applyNumberFormat="1" applyFont="1" applyFill="1" applyBorder="1" applyAlignment="1">
      <alignment horizontal="center" vertical="center" wrapText="1"/>
    </xf>
    <xf numFmtId="9" fontId="8" fillId="6" borderId="34" xfId="3" applyFont="1" applyFill="1" applyBorder="1" applyAlignment="1">
      <alignment horizontal="center" vertical="center" wrapText="1"/>
    </xf>
    <xf numFmtId="9" fontId="7" fillId="7" borderId="34" xfId="3" applyFont="1" applyFill="1" applyBorder="1" applyAlignment="1">
      <alignment horizontal="center" vertical="center" wrapText="1"/>
    </xf>
    <xf numFmtId="2" fontId="4" fillId="7" borderId="19" xfId="3" applyNumberFormat="1" applyFont="1" applyFill="1" applyBorder="1" applyAlignment="1">
      <alignment horizontal="center" vertical="center" wrapText="1"/>
    </xf>
    <xf numFmtId="169" fontId="4" fillId="7" borderId="19" xfId="3" applyNumberFormat="1" applyFont="1" applyFill="1" applyBorder="1" applyAlignment="1">
      <alignment horizontal="center" vertical="center" wrapText="1"/>
    </xf>
    <xf numFmtId="1" fontId="4" fillId="7" borderId="19" xfId="3" applyNumberFormat="1" applyFont="1" applyFill="1" applyBorder="1" applyAlignment="1">
      <alignment horizontal="center" vertical="center" wrapText="1"/>
    </xf>
    <xf numFmtId="169" fontId="4" fillId="7" borderId="19" xfId="0" applyNumberFormat="1" applyFont="1" applyFill="1" applyBorder="1" applyAlignment="1">
      <alignment horizontal="center" vertical="center" wrapText="1"/>
    </xf>
    <xf numFmtId="9" fontId="4" fillId="7" borderId="34" xfId="0" applyNumberFormat="1" applyFont="1" applyFill="1" applyBorder="1" applyAlignment="1">
      <alignment horizontal="center" vertical="center" wrapText="1"/>
    </xf>
    <xf numFmtId="9" fontId="4" fillId="7" borderId="34" xfId="0" applyNumberFormat="1" applyFont="1" applyFill="1" applyBorder="1" applyAlignment="1">
      <alignment horizontal="justify" vertical="center" wrapText="1"/>
    </xf>
    <xf numFmtId="10" fontId="12" fillId="14" borderId="31" xfId="0" applyNumberFormat="1" applyFont="1" applyFill="1" applyBorder="1" applyAlignment="1">
      <alignment horizontal="center" vertical="center"/>
    </xf>
    <xf numFmtId="10" fontId="12" fillId="13" borderId="31" xfId="0" applyNumberFormat="1" applyFont="1" applyFill="1" applyBorder="1" applyAlignment="1">
      <alignment horizontal="center" vertical="center"/>
    </xf>
    <xf numFmtId="1" fontId="4" fillId="7" borderId="19" xfId="0" applyNumberFormat="1" applyFont="1" applyFill="1" applyBorder="1" applyAlignment="1">
      <alignment horizontal="center" vertical="center" wrapText="1"/>
    </xf>
    <xf numFmtId="0" fontId="0" fillId="2" borderId="1" xfId="0" applyFill="1" applyBorder="1"/>
    <xf numFmtId="10" fontId="12" fillId="13" borderId="32" xfId="0" applyNumberFormat="1" applyFont="1" applyFill="1" applyBorder="1" applyAlignment="1">
      <alignment horizontal="center" vertical="center"/>
    </xf>
    <xf numFmtId="9" fontId="4" fillId="7" borderId="1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19" xfId="0" applyFont="1" applyFill="1" applyBorder="1" applyAlignment="1">
      <alignment horizontal="left" vertical="center" wrapText="1"/>
    </xf>
    <xf numFmtId="0" fontId="17" fillId="0" borderId="1" xfId="0" applyFont="1" applyBorder="1" applyAlignment="1">
      <alignment vertical="center"/>
    </xf>
    <xf numFmtId="0" fontId="17" fillId="0" borderId="42" xfId="0" applyFont="1" applyBorder="1" applyAlignment="1">
      <alignment vertical="center"/>
    </xf>
    <xf numFmtId="0" fontId="17" fillId="0" borderId="43" xfId="0" applyFont="1" applyBorder="1" applyAlignment="1">
      <alignment horizontal="center" vertical="center"/>
    </xf>
    <xf numFmtId="14" fontId="17" fillId="0" borderId="23" xfId="0" applyNumberFormat="1" applyFont="1" applyBorder="1" applyAlignment="1">
      <alignment horizontal="center" vertical="center"/>
    </xf>
    <xf numFmtId="0" fontId="19" fillId="4" borderId="9" xfId="0" applyFont="1" applyFill="1" applyBorder="1" applyAlignment="1">
      <alignment horizontal="center" vertical="center" wrapText="1"/>
    </xf>
    <xf numFmtId="0" fontId="20" fillId="4" borderId="9" xfId="0" applyFont="1" applyFill="1" applyBorder="1" applyAlignment="1">
      <alignment horizontal="center" vertical="center" wrapText="1"/>
    </xf>
    <xf numFmtId="9" fontId="4" fillId="7" borderId="19" xfId="3" applyFont="1" applyFill="1" applyBorder="1" applyAlignment="1">
      <alignment vertical="center" wrapText="1"/>
    </xf>
    <xf numFmtId="0" fontId="4" fillId="8" borderId="19"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3" fillId="10" borderId="40" xfId="0" applyFont="1" applyFill="1" applyBorder="1" applyAlignment="1">
      <alignment horizontal="center" vertical="center" wrapText="1"/>
    </xf>
    <xf numFmtId="0" fontId="7" fillId="8" borderId="19" xfId="0" applyFont="1" applyFill="1" applyBorder="1" applyAlignment="1">
      <alignment vertical="center" wrapText="1"/>
    </xf>
    <xf numFmtId="0" fontId="8" fillId="8" borderId="19" xfId="0" applyFont="1" applyFill="1" applyBorder="1" applyAlignment="1">
      <alignment horizontal="center" vertical="center" wrapText="1"/>
    </xf>
    <xf numFmtId="9" fontId="8" fillId="7" borderId="19" xfId="0" applyNumberFormat="1" applyFont="1" applyFill="1" applyBorder="1" applyAlignment="1">
      <alignment horizontal="center" vertical="center" wrapText="1"/>
    </xf>
    <xf numFmtId="9" fontId="8" fillId="6" borderId="19" xfId="0" applyNumberFormat="1" applyFont="1" applyFill="1" applyBorder="1" applyAlignment="1">
      <alignment horizontal="center" vertical="center" wrapText="1"/>
    </xf>
    <xf numFmtId="9" fontId="8" fillId="8" borderId="19" xfId="0" applyNumberFormat="1" applyFont="1" applyFill="1" applyBorder="1" applyAlignment="1">
      <alignment horizontal="center" vertical="center" wrapText="1"/>
    </xf>
    <xf numFmtId="9" fontId="4" fillId="9" borderId="34" xfId="3" applyFont="1" applyFill="1" applyBorder="1" applyAlignment="1">
      <alignment horizontal="center" vertical="center" wrapText="1"/>
    </xf>
    <xf numFmtId="0" fontId="4" fillId="9" borderId="34" xfId="0" applyFont="1" applyFill="1" applyBorder="1" applyAlignment="1">
      <alignment horizontal="center" vertical="center" wrapText="1"/>
    </xf>
    <xf numFmtId="9" fontId="4" fillId="9" borderId="45" xfId="3" applyFont="1" applyFill="1" applyBorder="1" applyAlignment="1">
      <alignment horizontal="center" vertical="center" wrapText="1"/>
    </xf>
    <xf numFmtId="0" fontId="4" fillId="7" borderId="46" xfId="0" applyFont="1" applyFill="1" applyBorder="1" applyAlignment="1">
      <alignment horizontal="center" vertical="center" wrapText="1"/>
    </xf>
    <xf numFmtId="0" fontId="4" fillId="9" borderId="46" xfId="0" applyFont="1" applyFill="1" applyBorder="1" applyAlignment="1">
      <alignment horizontal="center" vertical="center" wrapText="1"/>
    </xf>
    <xf numFmtId="0" fontId="4" fillId="6" borderId="46"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7" fillId="0" borderId="0" xfId="0" applyFont="1"/>
    <xf numFmtId="0" fontId="19" fillId="0" borderId="0" xfId="0" applyFont="1" applyAlignment="1">
      <alignment horizontal="center" vertical="center" wrapText="1"/>
    </xf>
    <xf numFmtId="0" fontId="4" fillId="7" borderId="46" xfId="0" applyFont="1" applyFill="1" applyBorder="1" applyAlignment="1">
      <alignment vertical="center" wrapText="1"/>
    </xf>
    <xf numFmtId="10" fontId="4" fillId="6" borderId="46" xfId="0" applyNumberFormat="1" applyFont="1" applyFill="1" applyBorder="1" applyAlignment="1">
      <alignment horizontal="center" vertical="center" wrapText="1"/>
    </xf>
    <xf numFmtId="10" fontId="9" fillId="11" borderId="46" xfId="0" applyNumberFormat="1" applyFont="1" applyFill="1" applyBorder="1" applyAlignment="1">
      <alignment horizontal="center" vertical="center" wrapText="1"/>
    </xf>
    <xf numFmtId="9" fontId="9" fillId="11" borderId="46" xfId="0" applyNumberFormat="1" applyFont="1" applyFill="1" applyBorder="1" applyAlignment="1">
      <alignment horizontal="center" vertical="center" wrapText="1"/>
    </xf>
    <xf numFmtId="0" fontId="9" fillId="11" borderId="46" xfId="0" applyFont="1" applyFill="1" applyBorder="1" applyAlignment="1">
      <alignment horizontal="center" vertical="center" wrapText="1"/>
    </xf>
    <xf numFmtId="1" fontId="4" fillId="7" borderId="46" xfId="3" applyNumberFormat="1" applyFont="1" applyFill="1" applyBorder="1" applyAlignment="1">
      <alignment horizontal="center" vertical="center" wrapText="1"/>
    </xf>
    <xf numFmtId="9" fontId="4" fillId="6" borderId="46" xfId="3" applyFont="1" applyFill="1" applyBorder="1" applyAlignment="1">
      <alignment horizontal="center" vertical="center" wrapText="1"/>
    </xf>
    <xf numFmtId="0" fontId="6" fillId="6" borderId="46" xfId="0" applyFont="1" applyFill="1" applyBorder="1" applyAlignment="1">
      <alignment horizontal="center" vertical="center" wrapText="1"/>
    </xf>
    <xf numFmtId="0" fontId="4" fillId="9" borderId="46" xfId="0" applyFont="1" applyFill="1" applyBorder="1" applyAlignment="1">
      <alignment horizontal="left" vertical="center"/>
    </xf>
    <xf numFmtId="1" fontId="9" fillId="11" borderId="46" xfId="0" applyNumberFormat="1" applyFont="1" applyFill="1" applyBorder="1" applyAlignment="1">
      <alignment horizontal="center" vertical="center" wrapText="1"/>
    </xf>
    <xf numFmtId="0" fontId="4" fillId="9" borderId="48" xfId="0" applyFont="1" applyFill="1" applyBorder="1" applyAlignment="1">
      <alignment vertical="center" wrapText="1"/>
    </xf>
    <xf numFmtId="0" fontId="4" fillId="9" borderId="47" xfId="0" applyFont="1" applyFill="1" applyBorder="1" applyAlignment="1">
      <alignment vertical="center" wrapText="1"/>
    </xf>
    <xf numFmtId="9" fontId="4" fillId="6" borderId="50" xfId="0" applyNumberFormat="1" applyFont="1" applyFill="1" applyBorder="1" applyAlignment="1">
      <alignment horizontal="center" vertical="center" wrapText="1"/>
    </xf>
    <xf numFmtId="9" fontId="4" fillId="7" borderId="34" xfId="3" applyFont="1" applyFill="1" applyBorder="1" applyAlignment="1">
      <alignment horizontal="center" vertical="center" wrapText="1"/>
    </xf>
    <xf numFmtId="171" fontId="4" fillId="7" borderId="34" xfId="3" applyNumberFormat="1" applyFont="1" applyFill="1" applyBorder="1" applyAlignment="1">
      <alignment vertical="center" wrapText="1"/>
    </xf>
    <xf numFmtId="0" fontId="4" fillId="6" borderId="52" xfId="0" applyFont="1" applyFill="1" applyBorder="1" applyAlignment="1">
      <alignment horizontal="center" vertical="center" wrapText="1"/>
    </xf>
    <xf numFmtId="9" fontId="4" fillId="6" borderId="52" xfId="0" applyNumberFormat="1" applyFont="1" applyFill="1" applyBorder="1" applyAlignment="1">
      <alignment horizontal="center" vertical="center" wrapText="1"/>
    </xf>
    <xf numFmtId="0" fontId="4" fillId="9" borderId="50" xfId="0" applyFont="1" applyFill="1" applyBorder="1" applyAlignment="1">
      <alignment vertical="center" wrapText="1"/>
    </xf>
    <xf numFmtId="0" fontId="4" fillId="6" borderId="53"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50" xfId="0" applyFont="1" applyFill="1" applyBorder="1" applyAlignment="1">
      <alignment horizontal="center" vertical="center" wrapText="1"/>
    </xf>
    <xf numFmtId="0" fontId="4" fillId="16" borderId="19" xfId="0" applyFont="1" applyFill="1" applyBorder="1" applyAlignment="1">
      <alignment horizontal="center" vertical="center" wrapText="1"/>
    </xf>
    <xf numFmtId="10" fontId="4" fillId="7" borderId="19" xfId="3" applyNumberFormat="1" applyFont="1" applyFill="1" applyBorder="1" applyAlignment="1">
      <alignment horizontal="center" vertical="center" wrapText="1"/>
    </xf>
    <xf numFmtId="9" fontId="4" fillId="6" borderId="19" xfId="0" applyNumberFormat="1" applyFont="1" applyFill="1" applyBorder="1" applyAlignment="1">
      <alignment horizontal="center" vertical="center" wrapText="1"/>
    </xf>
    <xf numFmtId="0" fontId="4" fillId="7" borderId="19" xfId="3" applyNumberFormat="1" applyFont="1" applyFill="1" applyBorder="1" applyAlignment="1">
      <alignment horizontal="center" vertical="center" wrapText="1"/>
    </xf>
    <xf numFmtId="1" fontId="6" fillId="6" borderId="19" xfId="0" applyNumberFormat="1" applyFont="1" applyFill="1" applyBorder="1" applyAlignment="1">
      <alignment horizontal="center" vertical="center" wrapText="1"/>
    </xf>
    <xf numFmtId="10" fontId="6" fillId="7" borderId="19" xfId="3" applyNumberFormat="1" applyFont="1" applyFill="1" applyBorder="1" applyAlignment="1">
      <alignment horizontal="center" vertical="center" wrapText="1"/>
    </xf>
    <xf numFmtId="1" fontId="6" fillId="7" borderId="19" xfId="0" applyNumberFormat="1" applyFont="1" applyFill="1" applyBorder="1" applyAlignment="1">
      <alignment horizontal="center" vertical="center" wrapText="1"/>
    </xf>
    <xf numFmtId="0" fontId="7" fillId="7" borderId="34" xfId="0" applyFont="1" applyFill="1" applyBorder="1" applyAlignment="1">
      <alignment vertical="center" wrapText="1"/>
    </xf>
    <xf numFmtId="10" fontId="4" fillId="6" borderId="19" xfId="3" applyNumberFormat="1" applyFont="1" applyFill="1" applyBorder="1" applyAlignment="1">
      <alignment horizontal="center" vertical="center" wrapText="1"/>
    </xf>
    <xf numFmtId="9" fontId="7" fillId="7" borderId="19" xfId="3" applyFont="1" applyFill="1" applyBorder="1" applyAlignment="1">
      <alignment horizontal="center" vertical="center" wrapText="1"/>
    </xf>
    <xf numFmtId="9" fontId="0" fillId="2" borderId="1" xfId="3" applyFont="1" applyFill="1" applyBorder="1" applyAlignment="1">
      <alignment horizontal="center"/>
    </xf>
    <xf numFmtId="169" fontId="9" fillId="11" borderId="46" xfId="0" applyNumberFormat="1" applyFont="1" applyFill="1" applyBorder="1" applyAlignment="1">
      <alignment horizontal="center" vertical="center" wrapText="1"/>
    </xf>
    <xf numFmtId="0" fontId="4" fillId="7" borderId="19" xfId="2" applyNumberFormat="1" applyFont="1" applyFill="1" applyBorder="1" applyAlignment="1">
      <alignment horizontal="center" vertical="center" wrapText="1"/>
    </xf>
    <xf numFmtId="0" fontId="6" fillId="6" borderId="19" xfId="0" applyFont="1" applyFill="1" applyBorder="1" applyAlignment="1">
      <alignment horizontal="left" vertical="center" wrapText="1"/>
    </xf>
    <xf numFmtId="0" fontId="7" fillId="7" borderId="46" xfId="0" applyFont="1" applyFill="1" applyBorder="1" applyAlignment="1">
      <alignment horizontal="center" vertical="center" wrapText="1"/>
    </xf>
    <xf numFmtId="9" fontId="7" fillId="7" borderId="46" xfId="3"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7" fillId="6" borderId="46" xfId="0" applyFont="1" applyFill="1" applyBorder="1" applyAlignment="1">
      <alignment vertical="center" wrapText="1"/>
    </xf>
    <xf numFmtId="167" fontId="6" fillId="7" borderId="19" xfId="14" applyFont="1" applyFill="1" applyBorder="1" applyAlignment="1">
      <alignment horizontal="center" vertical="center" wrapText="1"/>
    </xf>
    <xf numFmtId="9" fontId="6" fillId="7" borderId="19" xfId="3" applyFont="1" applyFill="1" applyBorder="1" applyAlignment="1">
      <alignment horizontal="center" vertical="center" wrapText="1"/>
    </xf>
    <xf numFmtId="10" fontId="12" fillId="13" borderId="29" xfId="3" applyNumberFormat="1" applyFont="1" applyFill="1" applyBorder="1" applyAlignment="1">
      <alignment horizontal="center" vertical="center"/>
    </xf>
    <xf numFmtId="10" fontId="12" fillId="13" borderId="56" xfId="3" applyNumberFormat="1" applyFont="1" applyFill="1" applyBorder="1" applyAlignment="1">
      <alignment horizontal="center" vertical="center"/>
    </xf>
    <xf numFmtId="10" fontId="4" fillId="7" borderId="34" xfId="3" applyNumberFormat="1" applyFont="1" applyFill="1" applyBorder="1" applyAlignment="1">
      <alignment horizontal="center" vertical="center" wrapText="1"/>
    </xf>
    <xf numFmtId="10" fontId="14" fillId="2" borderId="41" xfId="0" applyNumberFormat="1" applyFont="1" applyFill="1" applyBorder="1" applyAlignment="1">
      <alignment horizontal="center" vertical="center"/>
    </xf>
    <xf numFmtId="10" fontId="8" fillId="6" borderId="34" xfId="0" applyNumberFormat="1" applyFont="1" applyFill="1" applyBorder="1" applyAlignment="1">
      <alignment horizontal="center" vertical="center" wrapText="1"/>
    </xf>
    <xf numFmtId="49" fontId="7" fillId="7" borderId="19" xfId="2" applyNumberFormat="1" applyFont="1" applyFill="1" applyBorder="1" applyAlignment="1">
      <alignment horizontal="center" vertical="center" wrapText="1"/>
    </xf>
    <xf numFmtId="10" fontId="7" fillId="7" borderId="46" xfId="3" applyNumberFormat="1" applyFont="1" applyFill="1" applyBorder="1" applyAlignment="1">
      <alignment horizontal="center" vertical="center" wrapText="1"/>
    </xf>
    <xf numFmtId="2" fontId="4" fillId="7" borderId="19" xfId="0" applyNumberFormat="1" applyFont="1" applyFill="1" applyBorder="1" applyAlignment="1">
      <alignment horizontal="center" vertical="center" wrapText="1"/>
    </xf>
    <xf numFmtId="0" fontId="4" fillId="7" borderId="19" xfId="14" applyNumberFormat="1" applyFont="1" applyFill="1" applyBorder="1" applyAlignment="1">
      <alignment horizontal="center" vertical="center" wrapText="1"/>
    </xf>
    <xf numFmtId="10" fontId="7" fillId="6" borderId="46" xfId="0" applyNumberFormat="1" applyFont="1" applyFill="1" applyBorder="1" applyAlignment="1">
      <alignment horizontal="center" vertical="center" wrapText="1"/>
    </xf>
    <xf numFmtId="9" fontId="4" fillId="8" borderId="19" xfId="0" applyNumberFormat="1" applyFont="1" applyFill="1" applyBorder="1" applyAlignment="1">
      <alignment horizontal="center" vertical="center" wrapText="1"/>
    </xf>
    <xf numFmtId="0" fontId="6" fillId="8" borderId="19" xfId="0" applyFont="1" applyFill="1" applyBorder="1" applyAlignment="1">
      <alignment horizontal="center" vertical="center" wrapText="1"/>
    </xf>
    <xf numFmtId="9" fontId="6" fillId="8" borderId="19" xfId="0" applyNumberFormat="1" applyFont="1" applyFill="1" applyBorder="1" applyAlignment="1">
      <alignment horizontal="center" vertical="center" wrapText="1"/>
    </xf>
    <xf numFmtId="10" fontId="4" fillId="8" borderId="19" xfId="0" applyNumberFormat="1" applyFont="1" applyFill="1" applyBorder="1" applyAlignment="1">
      <alignment vertical="center" wrapText="1"/>
    </xf>
    <xf numFmtId="169" fontId="4" fillId="8" borderId="19" xfId="3" applyNumberFormat="1" applyFont="1" applyFill="1" applyBorder="1" applyAlignment="1">
      <alignment horizontal="center" vertical="center" wrapText="1"/>
    </xf>
    <xf numFmtId="9" fontId="4" fillId="8" borderId="19" xfId="3" applyFont="1" applyFill="1" applyBorder="1" applyAlignment="1">
      <alignment horizontal="left" vertical="center" wrapText="1"/>
    </xf>
    <xf numFmtId="169" fontId="4" fillId="8" borderId="19" xfId="0" applyNumberFormat="1" applyFont="1" applyFill="1" applyBorder="1" applyAlignment="1">
      <alignment horizontal="center" vertical="center" wrapText="1"/>
    </xf>
    <xf numFmtId="9" fontId="21" fillId="9" borderId="34" xfId="3" applyFont="1" applyFill="1" applyBorder="1" applyAlignment="1">
      <alignment horizontal="center" vertical="center" wrapText="1"/>
    </xf>
    <xf numFmtId="9" fontId="21" fillId="9" borderId="45" xfId="3" applyFont="1" applyFill="1" applyBorder="1" applyAlignment="1">
      <alignment horizontal="center" vertical="center" wrapText="1"/>
    </xf>
    <xf numFmtId="0" fontId="15" fillId="0" borderId="0" xfId="0" applyFont="1"/>
    <xf numFmtId="0" fontId="7" fillId="6" borderId="61" xfId="0" applyFont="1" applyFill="1" applyBorder="1" applyAlignment="1">
      <alignment vertical="center" wrapText="1"/>
    </xf>
    <xf numFmtId="0" fontId="6" fillId="7" borderId="19" xfId="0" applyFont="1" applyFill="1" applyBorder="1" applyAlignment="1">
      <alignment horizontal="center" vertical="center" wrapText="1"/>
    </xf>
    <xf numFmtId="169" fontId="4" fillId="7" borderId="20" xfId="3" applyNumberFormat="1" applyFont="1" applyFill="1" applyBorder="1" applyAlignment="1">
      <alignment horizontal="center" vertical="center" wrapText="1"/>
    </xf>
    <xf numFmtId="169" fontId="4" fillId="6" borderId="19" xfId="0" applyNumberFormat="1" applyFont="1" applyFill="1" applyBorder="1" applyAlignment="1">
      <alignment horizontal="center" vertical="center" wrapText="1"/>
    </xf>
    <xf numFmtId="2" fontId="4" fillId="7" borderId="20" xfId="3" applyNumberFormat="1" applyFont="1" applyFill="1" applyBorder="1" applyAlignment="1">
      <alignment horizontal="center" vertical="center" wrapText="1"/>
    </xf>
    <xf numFmtId="10" fontId="4" fillId="6" borderId="19" xfId="0" applyNumberFormat="1" applyFont="1" applyFill="1" applyBorder="1" applyAlignment="1">
      <alignment horizontal="center" vertical="center" wrapText="1"/>
    </xf>
    <xf numFmtId="0" fontId="24" fillId="17" borderId="62" xfId="0" applyFont="1" applyFill="1" applyBorder="1" applyAlignment="1">
      <alignment horizontal="center" wrapText="1"/>
    </xf>
    <xf numFmtId="169" fontId="24" fillId="2" borderId="63" xfId="0" applyNumberFormat="1" applyFont="1" applyFill="1" applyBorder="1" applyAlignment="1">
      <alignment horizontal="center" vertical="center" wrapText="1"/>
    </xf>
    <xf numFmtId="9" fontId="4" fillId="7" borderId="19" xfId="0" applyNumberFormat="1" applyFont="1" applyFill="1" applyBorder="1" applyAlignment="1">
      <alignment horizontal="left" vertical="center" wrapText="1"/>
    </xf>
    <xf numFmtId="10" fontId="6" fillId="6" borderId="19" xfId="0" applyNumberFormat="1" applyFont="1" applyFill="1" applyBorder="1" applyAlignment="1">
      <alignment horizontal="center" vertical="center" wrapText="1"/>
    </xf>
    <xf numFmtId="10" fontId="6" fillId="6" borderId="19" xfId="3" applyNumberFormat="1" applyFont="1" applyFill="1" applyBorder="1" applyAlignment="1">
      <alignment horizontal="center" vertical="center" wrapText="1"/>
    </xf>
    <xf numFmtId="2" fontId="6" fillId="7" borderId="19" xfId="3" applyNumberFormat="1" applyFont="1" applyFill="1" applyBorder="1" applyAlignment="1">
      <alignment horizontal="center" vertical="center" wrapText="1"/>
    </xf>
    <xf numFmtId="2" fontId="8" fillId="7" borderId="19" xfId="0" applyNumberFormat="1" applyFont="1" applyFill="1" applyBorder="1" applyAlignment="1">
      <alignment horizontal="center" vertical="center" wrapText="1"/>
    </xf>
    <xf numFmtId="2" fontId="8" fillId="6" borderId="19" xfId="0" applyNumberFormat="1" applyFont="1" applyFill="1" applyBorder="1" applyAlignment="1">
      <alignment horizontal="center" vertical="center" wrapText="1"/>
    </xf>
    <xf numFmtId="2" fontId="6" fillId="6" borderId="19" xfId="0" applyNumberFormat="1" applyFont="1" applyFill="1" applyBorder="1" applyAlignment="1">
      <alignment horizontal="center" vertical="center" wrapText="1"/>
    </xf>
    <xf numFmtId="0" fontId="8" fillId="6" borderId="34" xfId="0" applyFont="1" applyFill="1" applyBorder="1" applyAlignment="1">
      <alignment horizontal="center" vertical="center" wrapText="1"/>
    </xf>
    <xf numFmtId="9" fontId="8" fillId="6" borderId="34" xfId="0" applyNumberFormat="1"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34" xfId="0" applyFont="1" applyFill="1" applyBorder="1" applyAlignment="1">
      <alignment vertical="center" wrapText="1"/>
    </xf>
    <xf numFmtId="9" fontId="8" fillId="7" borderId="34" xfId="0" applyNumberFormat="1" applyFont="1" applyFill="1" applyBorder="1" applyAlignment="1">
      <alignment horizontal="center" vertical="center" wrapText="1"/>
    </xf>
    <xf numFmtId="2" fontId="7" fillId="6" borderId="34" xfId="0" applyNumberFormat="1" applyFont="1" applyFill="1" applyBorder="1" applyAlignment="1">
      <alignment horizontal="center" vertical="center" wrapText="1"/>
    </xf>
    <xf numFmtId="10" fontId="7" fillId="7" borderId="19" xfId="3" applyNumberFormat="1" applyFont="1" applyFill="1" applyBorder="1" applyAlignment="1">
      <alignment horizontal="center" vertical="center" wrapText="1"/>
    </xf>
    <xf numFmtId="9" fontId="6" fillId="6" borderId="34" xfId="0" applyNumberFormat="1" applyFont="1" applyFill="1" applyBorder="1" applyAlignment="1">
      <alignment horizontal="center" vertical="center" wrapText="1"/>
    </xf>
    <xf numFmtId="9" fontId="6" fillId="6" borderId="34" xfId="3" applyFont="1" applyFill="1" applyBorder="1" applyAlignment="1">
      <alignment horizontal="center" vertical="center" wrapText="1"/>
    </xf>
    <xf numFmtId="0" fontId="6" fillId="6" borderId="34" xfId="0" applyFont="1" applyFill="1" applyBorder="1" applyAlignment="1">
      <alignment horizontal="justify" vertical="center" wrapText="1"/>
    </xf>
    <xf numFmtId="10" fontId="25" fillId="2" borderId="0" xfId="3" applyNumberFormat="1" applyFont="1" applyFill="1" applyBorder="1"/>
    <xf numFmtId="0" fontId="25" fillId="2" borderId="0" xfId="0" applyFont="1" applyFill="1"/>
    <xf numFmtId="10" fontId="25" fillId="2" borderId="0" xfId="3" applyNumberFormat="1" applyFont="1" applyFill="1"/>
    <xf numFmtId="9" fontId="25" fillId="2" borderId="0" xfId="0" applyNumberFormat="1" applyFont="1" applyFill="1"/>
    <xf numFmtId="10" fontId="25" fillId="2" borderId="0" xfId="0" applyNumberFormat="1" applyFont="1" applyFill="1"/>
    <xf numFmtId="169" fontId="25" fillId="2" borderId="0" xfId="0" applyNumberFormat="1" applyFont="1" applyFill="1"/>
    <xf numFmtId="0" fontId="3" fillId="2" borderId="1" xfId="0" applyFont="1" applyFill="1" applyBorder="1" applyAlignment="1">
      <alignment horizontal="center"/>
    </xf>
    <xf numFmtId="0" fontId="25" fillId="2" borderId="0" xfId="0" applyFont="1" applyFill="1" applyAlignment="1">
      <alignment horizontal="center" vertical="center"/>
    </xf>
    <xf numFmtId="9" fontId="0" fillId="2" borderId="27" xfId="3" applyFont="1" applyFill="1" applyBorder="1" applyAlignment="1">
      <alignment horizontal="center"/>
    </xf>
    <xf numFmtId="9" fontId="0" fillId="2" borderId="23" xfId="3" applyFont="1" applyFill="1" applyBorder="1" applyAlignment="1">
      <alignment horizontal="center"/>
    </xf>
    <xf numFmtId="0" fontId="3" fillId="7" borderId="1" xfId="0" applyFont="1" applyFill="1" applyBorder="1" applyAlignment="1">
      <alignment horizontal="center"/>
    </xf>
    <xf numFmtId="0" fontId="4" fillId="7" borderId="19" xfId="0" applyFont="1" applyFill="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0" xfId="0" applyFont="1" applyFill="1" applyAlignment="1">
      <alignment horizontal="center" vertical="center" wrapText="1"/>
    </xf>
    <xf numFmtId="0" fontId="4" fillId="6" borderId="26"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0"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2" borderId="0" xfId="0" applyFont="1" applyFill="1" applyAlignment="1">
      <alignment horizontal="center" vertical="center"/>
    </xf>
    <xf numFmtId="0" fontId="4" fillId="2" borderId="44"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18" fillId="15" borderId="3" xfId="0" applyFont="1" applyFill="1" applyBorder="1" applyAlignment="1">
      <alignment horizontal="center" vertical="center" wrapText="1"/>
    </xf>
    <xf numFmtId="0" fontId="18" fillId="15"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7" borderId="19" xfId="0" applyFont="1" applyFill="1" applyBorder="1" applyAlignment="1">
      <alignment horizontal="center" vertical="center"/>
    </xf>
    <xf numFmtId="9" fontId="4" fillId="7" borderId="19" xfId="3"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9" fontId="4" fillId="7" borderId="57" xfId="0" applyNumberFormat="1" applyFont="1" applyFill="1" applyBorder="1" applyAlignment="1">
      <alignment horizontal="center" vertical="center" wrapText="1"/>
    </xf>
    <xf numFmtId="9" fontId="4" fillId="7" borderId="18" xfId="0" applyNumberFormat="1"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0" xfId="0" applyFont="1" applyFill="1" applyAlignment="1">
      <alignment horizontal="center" vertical="center" wrapText="1"/>
    </xf>
    <xf numFmtId="0" fontId="7" fillId="6" borderId="16"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26"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38"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7" fillId="7" borderId="58"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61" xfId="0" applyFont="1" applyFill="1" applyBorder="1" applyAlignment="1">
      <alignment horizontal="center" vertical="center" wrapText="1"/>
    </xf>
    <xf numFmtId="1" fontId="4" fillId="6" borderId="20" xfId="0" applyNumberFormat="1" applyFont="1" applyFill="1" applyBorder="1" applyAlignment="1">
      <alignment horizontal="center" vertical="center" wrapText="1"/>
    </xf>
    <xf numFmtId="1" fontId="4" fillId="6" borderId="22" xfId="0" applyNumberFormat="1" applyFont="1" applyFill="1" applyBorder="1" applyAlignment="1">
      <alignment horizontal="center" vertical="center" wrapText="1"/>
    </xf>
    <xf numFmtId="10" fontId="4" fillId="6" borderId="20" xfId="3" applyNumberFormat="1" applyFont="1" applyFill="1" applyBorder="1" applyAlignment="1">
      <alignment horizontal="center" vertical="center" wrapText="1"/>
    </xf>
    <xf numFmtId="10" fontId="4" fillId="6" borderId="22" xfId="3" applyNumberFormat="1" applyFont="1" applyFill="1" applyBorder="1" applyAlignment="1">
      <alignment horizontal="center" vertical="center" wrapText="1"/>
    </xf>
    <xf numFmtId="1" fontId="4" fillId="6" borderId="20" xfId="3" applyNumberFormat="1" applyFont="1" applyFill="1" applyBorder="1" applyAlignment="1">
      <alignment horizontal="center" vertical="center" wrapText="1"/>
    </xf>
    <xf numFmtId="1" fontId="4" fillId="6" borderId="22" xfId="3" applyNumberFormat="1" applyFont="1" applyFill="1" applyBorder="1" applyAlignment="1">
      <alignment horizontal="center" vertical="center" wrapText="1"/>
    </xf>
    <xf numFmtId="0" fontId="4" fillId="6" borderId="21" xfId="0" applyFont="1" applyFill="1" applyBorder="1" applyAlignment="1">
      <alignment horizontal="center" vertical="center" wrapText="1"/>
    </xf>
    <xf numFmtId="9" fontId="4" fillId="7" borderId="24" xfId="3" applyFont="1" applyFill="1" applyBorder="1" applyAlignment="1">
      <alignment horizontal="center" vertical="center" wrapText="1"/>
    </xf>
    <xf numFmtId="9" fontId="4" fillId="7" borderId="18" xfId="3" applyFont="1" applyFill="1" applyBorder="1" applyAlignment="1">
      <alignment horizontal="center" vertical="center" wrapText="1"/>
    </xf>
    <xf numFmtId="0" fontId="4" fillId="7" borderId="46" xfId="0" applyFont="1" applyFill="1" applyBorder="1" applyAlignment="1">
      <alignment horizontal="center" vertical="center" wrapText="1"/>
    </xf>
    <xf numFmtId="0" fontId="4" fillId="6" borderId="46"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4" fillId="6" borderId="61" xfId="0" applyFont="1" applyFill="1" applyBorder="1" applyAlignment="1">
      <alignment horizontal="center" vertical="center" wrapText="1"/>
    </xf>
    <xf numFmtId="9" fontId="4" fillId="7" borderId="64" xfId="3" applyFont="1" applyFill="1" applyBorder="1" applyAlignment="1">
      <alignment horizontal="center" vertical="center" wrapText="1"/>
    </xf>
    <xf numFmtId="9" fontId="4" fillId="7" borderId="65" xfId="3" applyFont="1" applyFill="1" applyBorder="1" applyAlignment="1">
      <alignment horizontal="center" vertical="center" wrapText="1"/>
    </xf>
    <xf numFmtId="169" fontId="4" fillId="7" borderId="64" xfId="3" applyNumberFormat="1" applyFont="1" applyFill="1" applyBorder="1" applyAlignment="1">
      <alignment horizontal="center" vertical="center" wrapText="1"/>
    </xf>
    <xf numFmtId="169" fontId="4" fillId="7" borderId="65" xfId="3" applyNumberFormat="1" applyFont="1" applyFill="1" applyBorder="1" applyAlignment="1">
      <alignment horizontal="center" vertical="center" wrapText="1"/>
    </xf>
    <xf numFmtId="171" fontId="4" fillId="7" borderId="66" xfId="3" applyNumberFormat="1" applyFont="1" applyFill="1" applyBorder="1" applyAlignment="1">
      <alignment horizontal="center" vertical="center" wrapText="1"/>
    </xf>
    <xf numFmtId="171" fontId="4" fillId="7" borderId="67" xfId="3" applyNumberFormat="1"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4" fillId="7" borderId="54" xfId="0" applyFont="1" applyFill="1" applyBorder="1" applyAlignment="1">
      <alignment horizontal="left" vertical="center" wrapText="1"/>
    </xf>
    <xf numFmtId="0" fontId="4" fillId="7" borderId="55" xfId="0" applyFont="1" applyFill="1" applyBorder="1" applyAlignment="1">
      <alignment horizontal="left" vertical="center" wrapText="1"/>
    </xf>
    <xf numFmtId="0" fontId="4" fillId="7" borderId="54" xfId="0" applyFont="1" applyFill="1" applyBorder="1" applyAlignment="1">
      <alignment horizontal="center" vertical="center" wrapText="1"/>
    </xf>
    <xf numFmtId="0" fontId="4" fillId="7" borderId="55" xfId="0" applyFont="1" applyFill="1" applyBorder="1" applyAlignment="1">
      <alignment horizontal="center" vertical="center" wrapText="1"/>
    </xf>
    <xf numFmtId="9" fontId="4" fillId="7" borderId="54" xfId="3" applyFont="1" applyFill="1" applyBorder="1" applyAlignment="1">
      <alignment horizontal="center" vertical="center" wrapText="1"/>
    </xf>
    <xf numFmtId="9" fontId="4" fillId="7" borderId="55" xfId="3" applyFont="1" applyFill="1" applyBorder="1" applyAlignment="1">
      <alignment horizontal="center" vertical="center" wrapText="1"/>
    </xf>
    <xf numFmtId="171" fontId="4" fillId="7" borderId="49" xfId="3" applyNumberFormat="1" applyFont="1" applyFill="1" applyBorder="1" applyAlignment="1">
      <alignment horizontal="center" vertical="center" wrapText="1"/>
    </xf>
    <xf numFmtId="171" fontId="4" fillId="7" borderId="51" xfId="3" applyNumberFormat="1" applyFont="1" applyFill="1" applyBorder="1" applyAlignment="1">
      <alignment horizontal="center" vertical="center" wrapText="1"/>
    </xf>
    <xf numFmtId="171" fontId="4" fillId="7" borderId="48" xfId="3" applyNumberFormat="1" applyFont="1" applyFill="1" applyBorder="1" applyAlignment="1">
      <alignment horizontal="center" vertical="center" wrapText="1"/>
    </xf>
    <xf numFmtId="9" fontId="7" fillId="6" borderId="37" xfId="0" applyNumberFormat="1" applyFont="1" applyFill="1" applyBorder="1" applyAlignment="1">
      <alignment horizontal="center" vertical="center" wrapText="1"/>
    </xf>
    <xf numFmtId="9" fontId="7" fillId="6" borderId="39" xfId="0" applyNumberFormat="1" applyFont="1" applyFill="1" applyBorder="1" applyAlignment="1">
      <alignment horizontal="center" vertical="center" wrapText="1"/>
    </xf>
    <xf numFmtId="169" fontId="8" fillId="7" borderId="37" xfId="3" applyNumberFormat="1" applyFont="1" applyFill="1" applyBorder="1" applyAlignment="1">
      <alignment horizontal="center" vertical="center" wrapText="1"/>
    </xf>
    <xf numFmtId="169" fontId="8" fillId="7" borderId="39" xfId="3" applyNumberFormat="1" applyFont="1" applyFill="1" applyBorder="1" applyAlignment="1">
      <alignment horizontal="center" vertical="center" wrapText="1"/>
    </xf>
    <xf numFmtId="9" fontId="8" fillId="7" borderId="37" xfId="3" applyFont="1" applyFill="1" applyBorder="1" applyAlignment="1">
      <alignment horizontal="center" vertical="center" wrapText="1"/>
    </xf>
    <xf numFmtId="9" fontId="8" fillId="7" borderId="39" xfId="3" applyFont="1" applyFill="1" applyBorder="1" applyAlignment="1">
      <alignment horizontal="center" vertical="center" wrapText="1"/>
    </xf>
    <xf numFmtId="10" fontId="8" fillId="7" borderId="37" xfId="3" applyNumberFormat="1" applyFont="1" applyFill="1" applyBorder="1" applyAlignment="1">
      <alignment horizontal="center" vertical="center" wrapText="1"/>
    </xf>
    <xf numFmtId="10" fontId="8" fillId="7" borderId="39" xfId="3" applyNumberFormat="1" applyFont="1" applyFill="1" applyBorder="1" applyAlignment="1">
      <alignment horizontal="center" vertical="center" wrapText="1"/>
    </xf>
    <xf numFmtId="0" fontId="8" fillId="7" borderId="37" xfId="0" applyFont="1" applyFill="1" applyBorder="1" applyAlignment="1">
      <alignment horizontal="center" vertical="center" wrapText="1"/>
    </xf>
    <xf numFmtId="0" fontId="8" fillId="7" borderId="39"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39" xfId="0" applyFont="1" applyFill="1" applyBorder="1" applyAlignment="1">
      <alignment horizontal="center" vertical="center" wrapText="1"/>
    </xf>
    <xf numFmtId="165" fontId="7" fillId="6" borderId="34" xfId="1" applyFont="1" applyFill="1" applyBorder="1" applyAlignment="1">
      <alignment horizontal="center" vertical="center" wrapText="1"/>
    </xf>
    <xf numFmtId="0" fontId="4" fillId="7" borderId="34"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0" fillId="19" borderId="1" xfId="0" applyFill="1" applyBorder="1" applyAlignment="1">
      <alignment wrapText="1"/>
    </xf>
    <xf numFmtId="0" fontId="2" fillId="3" borderId="68" xfId="0" applyFont="1" applyFill="1" applyBorder="1" applyAlignment="1">
      <alignment horizontal="center" vertical="center"/>
    </xf>
    <xf numFmtId="0" fontId="10" fillId="12" borderId="69" xfId="0" applyFont="1" applyFill="1" applyBorder="1" applyAlignment="1">
      <alignment horizontal="center" vertical="center"/>
    </xf>
    <xf numFmtId="0" fontId="10" fillId="12" borderId="70" xfId="0" applyFont="1" applyFill="1" applyBorder="1" applyAlignment="1">
      <alignment horizontal="center" vertical="center"/>
    </xf>
    <xf numFmtId="0" fontId="2" fillId="3" borderId="71" xfId="0" applyFont="1" applyFill="1" applyBorder="1" applyAlignment="1">
      <alignment horizontal="center" vertical="center"/>
    </xf>
    <xf numFmtId="0" fontId="10" fillId="12" borderId="72" xfId="0" applyFont="1" applyFill="1" applyBorder="1" applyAlignment="1">
      <alignment horizontal="center" vertical="center" wrapText="1"/>
    </xf>
    <xf numFmtId="0" fontId="11" fillId="18" borderId="73" xfId="0" applyFont="1" applyFill="1" applyBorder="1" applyAlignment="1">
      <alignment horizontal="center" vertical="center"/>
    </xf>
    <xf numFmtId="10" fontId="12" fillId="13" borderId="74" xfId="3" applyNumberFormat="1" applyFont="1" applyFill="1" applyBorder="1" applyAlignment="1">
      <alignment horizontal="center" vertical="center"/>
    </xf>
    <xf numFmtId="0" fontId="11" fillId="18" borderId="75" xfId="0" applyFont="1" applyFill="1" applyBorder="1" applyAlignment="1">
      <alignment horizontal="center" vertical="center"/>
    </xf>
    <xf numFmtId="0" fontId="11" fillId="18" borderId="76" xfId="0" applyFont="1" applyFill="1" applyBorder="1" applyAlignment="1">
      <alignment horizontal="center" vertical="center"/>
    </xf>
    <xf numFmtId="0" fontId="11" fillId="18" borderId="77" xfId="0" applyFont="1" applyFill="1" applyBorder="1" applyAlignment="1">
      <alignment horizontal="center" vertical="center"/>
    </xf>
    <xf numFmtId="10" fontId="12" fillId="13" borderId="78" xfId="3" applyNumberFormat="1" applyFont="1" applyFill="1" applyBorder="1" applyAlignment="1">
      <alignment horizontal="center" vertical="center"/>
    </xf>
    <xf numFmtId="0" fontId="13" fillId="12" borderId="79" xfId="0" applyFont="1" applyFill="1" applyBorder="1"/>
    <xf numFmtId="10" fontId="13" fillId="12" borderId="80" xfId="0" applyNumberFormat="1" applyFont="1" applyFill="1" applyBorder="1" applyAlignment="1">
      <alignment horizontal="center"/>
    </xf>
    <xf numFmtId="10" fontId="13" fillId="12" borderId="81" xfId="0" applyNumberFormat="1" applyFont="1" applyFill="1" applyBorder="1" applyAlignment="1">
      <alignment horizontal="center"/>
    </xf>
  </cellXfs>
  <cellStyles count="15">
    <cellStyle name="Comma" xfId="14" builtinId="3"/>
    <cellStyle name="Comma [0]" xfId="1" builtinId="6"/>
    <cellStyle name="Comma [0] 2" xfId="9" xr:uid="{BD0B569C-BF38-4286-BBED-87BE07D3E39A}"/>
    <cellStyle name="Currency [0]" xfId="2" builtinId="7"/>
    <cellStyle name="Currency [0] 2" xfId="10" xr:uid="{7FDE4C19-3430-4C8E-B1D5-3B2273EBA1BA}"/>
    <cellStyle name="Millares [0] 2" xfId="6" xr:uid="{00000000-0005-0000-0000-000001000000}"/>
    <cellStyle name="Millares [0] 2 2" xfId="12" xr:uid="{B56FB6D3-8C8F-4ADF-B600-D567E6CD09EA}"/>
    <cellStyle name="Moneda [0] 2" xfId="5" xr:uid="{00000000-0005-0000-0000-000003000000}"/>
    <cellStyle name="Moneda [0] 3" xfId="7" xr:uid="{00000000-0005-0000-0000-000004000000}"/>
    <cellStyle name="Moneda [0] 3 2" xfId="13" xr:uid="{350C885A-97EA-4F8E-893B-7B09422B3D57}"/>
    <cellStyle name="Moneda 2" xfId="4" xr:uid="{00000000-0005-0000-0000-000005000000}"/>
    <cellStyle name="Moneda 2 2" xfId="11" xr:uid="{686B41F9-354E-4BCD-8A1F-6DCA4EAA3959}"/>
    <cellStyle name="Normal" xfId="0" builtinId="0"/>
    <cellStyle name="Normal 4" xfId="8" xr:uid="{0D4C35EF-652D-4BDD-8268-F4D07379388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C5FC1CE8-D508-43DE-BF37-329D774B1959}"/>
            </a:ext>
          </a:extLst>
        </xdr:cNvPr>
        <xdr:cNvGrpSpPr/>
      </xdr:nvGrpSpPr>
      <xdr:grpSpPr>
        <a:xfrm>
          <a:off x="0" y="0"/>
          <a:ext cx="2606386" cy="805295"/>
          <a:chOff x="228600" y="47625"/>
          <a:chExt cx="2680608" cy="981075"/>
        </a:xfrm>
      </xdr:grpSpPr>
      <xdr:pic>
        <xdr:nvPicPr>
          <xdr:cNvPr id="3" name="Picture 5">
            <a:extLst>
              <a:ext uri="{FF2B5EF4-FFF2-40B4-BE49-F238E27FC236}">
                <a16:creationId xmlns:a16="http://schemas.microsoft.com/office/drawing/2014/main" id="{6746C301-725E-4E9C-A50B-C142FE9DA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4CB70E5-133A-4D26-824F-DFAB4863700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4">
          <a:extLst>
            <a:ext uri="{FF2B5EF4-FFF2-40B4-BE49-F238E27FC236}">
              <a16:creationId xmlns:a16="http://schemas.microsoft.com/office/drawing/2014/main" id="{DC34D37F-7BC1-4B44-BB1F-03CA98F655F7}"/>
            </a:ext>
          </a:extLst>
        </xdr:cNvPr>
        <xdr:cNvGrpSpPr/>
      </xdr:nvGrpSpPr>
      <xdr:grpSpPr>
        <a:xfrm>
          <a:off x="0" y="0"/>
          <a:ext cx="2606386" cy="805295"/>
          <a:chOff x="228600" y="47625"/>
          <a:chExt cx="2680608" cy="981075"/>
        </a:xfrm>
      </xdr:grpSpPr>
      <xdr:pic>
        <xdr:nvPicPr>
          <xdr:cNvPr id="6" name="Picture 5">
            <a:extLst>
              <a:ext uri="{FF2B5EF4-FFF2-40B4-BE49-F238E27FC236}">
                <a16:creationId xmlns:a16="http://schemas.microsoft.com/office/drawing/2014/main" id="{379B9530-281B-4F97-8CDF-3EA9B84F4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9B878C83-2FFF-4E87-8E26-ED53AAAD3F3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D1216A15-19A0-4F7F-9EA9-B8386F6E5030}"/>
            </a:ext>
          </a:extLst>
        </xdr:cNvPr>
        <xdr:cNvGrpSpPr/>
      </xdr:nvGrpSpPr>
      <xdr:grpSpPr>
        <a:xfrm>
          <a:off x="0" y="0"/>
          <a:ext cx="3076575" cy="781050"/>
          <a:chOff x="228600" y="47625"/>
          <a:chExt cx="2680608" cy="981075"/>
        </a:xfrm>
      </xdr:grpSpPr>
      <xdr:pic>
        <xdr:nvPicPr>
          <xdr:cNvPr id="3" name="Picture 5">
            <a:extLst>
              <a:ext uri="{FF2B5EF4-FFF2-40B4-BE49-F238E27FC236}">
                <a16:creationId xmlns:a16="http://schemas.microsoft.com/office/drawing/2014/main" id="{770917DF-062F-4D00-8E5B-9AF99A115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6FB3321-678B-46B5-88DE-2965253E8DA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8" name="Grupo 1">
          <a:extLst>
            <a:ext uri="{FF2B5EF4-FFF2-40B4-BE49-F238E27FC236}">
              <a16:creationId xmlns:a16="http://schemas.microsoft.com/office/drawing/2014/main" id="{6C2C77B3-10F9-4BF4-A6F4-071B125307CB}"/>
            </a:ext>
          </a:extLst>
        </xdr:cNvPr>
        <xdr:cNvGrpSpPr/>
      </xdr:nvGrpSpPr>
      <xdr:grpSpPr>
        <a:xfrm>
          <a:off x="0" y="0"/>
          <a:ext cx="3076575" cy="781050"/>
          <a:chOff x="228600" y="47625"/>
          <a:chExt cx="2680608" cy="981075"/>
        </a:xfrm>
      </xdr:grpSpPr>
      <xdr:pic>
        <xdr:nvPicPr>
          <xdr:cNvPr id="9" name="Picture 5">
            <a:extLst>
              <a:ext uri="{FF2B5EF4-FFF2-40B4-BE49-F238E27FC236}">
                <a16:creationId xmlns:a16="http://schemas.microsoft.com/office/drawing/2014/main" id="{CA9B7108-17B9-4726-A138-922F48D8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0" name="5 CuadroTexto">
            <a:extLst>
              <a:ext uri="{FF2B5EF4-FFF2-40B4-BE49-F238E27FC236}">
                <a16:creationId xmlns:a16="http://schemas.microsoft.com/office/drawing/2014/main" id="{A58D380E-3F69-4B7B-85E7-70F7A29725B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188819</xdr:rowOff>
    </xdr:to>
    <xdr:grpSp>
      <xdr:nvGrpSpPr>
        <xdr:cNvPr id="5" name="Grupo 1">
          <a:extLst>
            <a:ext uri="{FF2B5EF4-FFF2-40B4-BE49-F238E27FC236}">
              <a16:creationId xmlns:a16="http://schemas.microsoft.com/office/drawing/2014/main" id="{B0001E79-1F6C-48CF-8C79-DCF278965CE9}"/>
            </a:ext>
          </a:extLst>
        </xdr:cNvPr>
        <xdr:cNvGrpSpPr/>
      </xdr:nvGrpSpPr>
      <xdr:grpSpPr>
        <a:xfrm>
          <a:off x="0" y="0"/>
          <a:ext cx="2600325" cy="617444"/>
          <a:chOff x="228600" y="47625"/>
          <a:chExt cx="2680608" cy="981075"/>
        </a:xfrm>
      </xdr:grpSpPr>
      <xdr:pic>
        <xdr:nvPicPr>
          <xdr:cNvPr id="6" name="Picture 5">
            <a:extLst>
              <a:ext uri="{FF2B5EF4-FFF2-40B4-BE49-F238E27FC236}">
                <a16:creationId xmlns:a16="http://schemas.microsoft.com/office/drawing/2014/main" id="{C3A7E896-3822-8E51-D916-AA6E40E841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5CCCA7E2-FB94-D82A-A24F-5E96A3DC7EE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8C376663-F600-48DA-8AB2-49AE8C12BF64}"/>
            </a:ext>
          </a:extLst>
        </xdr:cNvPr>
        <xdr:cNvGrpSpPr/>
      </xdr:nvGrpSpPr>
      <xdr:grpSpPr>
        <a:xfrm>
          <a:off x="0" y="0"/>
          <a:ext cx="3270250" cy="809625"/>
          <a:chOff x="228600" y="47625"/>
          <a:chExt cx="2680608" cy="981075"/>
        </a:xfrm>
      </xdr:grpSpPr>
      <xdr:pic>
        <xdr:nvPicPr>
          <xdr:cNvPr id="3" name="Picture 5">
            <a:extLst>
              <a:ext uri="{FF2B5EF4-FFF2-40B4-BE49-F238E27FC236}">
                <a16:creationId xmlns:a16="http://schemas.microsoft.com/office/drawing/2014/main" id="{FEFA503C-8282-4E77-AD60-3ED5DD29E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C5D578B-E9B0-4AAA-ACD2-13A6638D25C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16" name="Grupo 1">
          <a:extLst>
            <a:ext uri="{FF2B5EF4-FFF2-40B4-BE49-F238E27FC236}">
              <a16:creationId xmlns:a16="http://schemas.microsoft.com/office/drawing/2014/main" id="{B7AD9589-F389-4A7C-B8E2-08C9ADBF4B28}"/>
            </a:ext>
          </a:extLst>
        </xdr:cNvPr>
        <xdr:cNvGrpSpPr/>
      </xdr:nvGrpSpPr>
      <xdr:grpSpPr>
        <a:xfrm>
          <a:off x="0" y="0"/>
          <a:ext cx="3270250" cy="809625"/>
          <a:chOff x="228600" y="47625"/>
          <a:chExt cx="2680608" cy="981075"/>
        </a:xfrm>
      </xdr:grpSpPr>
      <xdr:pic>
        <xdr:nvPicPr>
          <xdr:cNvPr id="17" name="Picture 5">
            <a:extLst>
              <a:ext uri="{FF2B5EF4-FFF2-40B4-BE49-F238E27FC236}">
                <a16:creationId xmlns:a16="http://schemas.microsoft.com/office/drawing/2014/main" id="{1A687A2E-7615-48FA-BC23-7F568ECFC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8" name="5 CuadroTexto">
            <a:extLst>
              <a:ext uri="{FF2B5EF4-FFF2-40B4-BE49-F238E27FC236}">
                <a16:creationId xmlns:a16="http://schemas.microsoft.com/office/drawing/2014/main" id="{EE1633C0-E876-4FAD-950D-636F6D70F91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F2A0B582-2705-4DA0-969F-348ADBF05C48}"/>
            </a:ext>
          </a:extLst>
        </xdr:cNvPr>
        <xdr:cNvGrpSpPr/>
      </xdr:nvGrpSpPr>
      <xdr:grpSpPr>
        <a:xfrm>
          <a:off x="0" y="0"/>
          <a:ext cx="2606386" cy="813955"/>
          <a:chOff x="228600" y="47625"/>
          <a:chExt cx="2680608" cy="981075"/>
        </a:xfrm>
      </xdr:grpSpPr>
      <xdr:pic>
        <xdr:nvPicPr>
          <xdr:cNvPr id="3" name="Picture 5">
            <a:extLst>
              <a:ext uri="{FF2B5EF4-FFF2-40B4-BE49-F238E27FC236}">
                <a16:creationId xmlns:a16="http://schemas.microsoft.com/office/drawing/2014/main" id="{30D8AECE-3FE9-411C-8A4A-8F5FF3ED2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4AF9F762-595E-4C60-A46C-5DC0AC13CAB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1">
          <a:extLst>
            <a:ext uri="{FF2B5EF4-FFF2-40B4-BE49-F238E27FC236}">
              <a16:creationId xmlns:a16="http://schemas.microsoft.com/office/drawing/2014/main" id="{0787FB12-4726-473A-9A42-153FE036CDB4}"/>
            </a:ext>
          </a:extLst>
        </xdr:cNvPr>
        <xdr:cNvGrpSpPr/>
      </xdr:nvGrpSpPr>
      <xdr:grpSpPr>
        <a:xfrm>
          <a:off x="0" y="0"/>
          <a:ext cx="2606386" cy="813955"/>
          <a:chOff x="228600" y="47625"/>
          <a:chExt cx="2680608" cy="981075"/>
        </a:xfrm>
      </xdr:grpSpPr>
      <xdr:pic>
        <xdr:nvPicPr>
          <xdr:cNvPr id="6" name="Picture 5">
            <a:extLst>
              <a:ext uri="{FF2B5EF4-FFF2-40B4-BE49-F238E27FC236}">
                <a16:creationId xmlns:a16="http://schemas.microsoft.com/office/drawing/2014/main" id="{6511208A-F93C-4AED-9E5C-41423F11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D7CA510F-AF73-4D22-8127-B4F8D44C49D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1D62DF74-12BC-49E5-B88C-49D074822AED}"/>
            </a:ext>
          </a:extLst>
        </xdr:cNvPr>
        <xdr:cNvGrpSpPr/>
      </xdr:nvGrpSpPr>
      <xdr:grpSpPr>
        <a:xfrm>
          <a:off x="0" y="0"/>
          <a:ext cx="2441864" cy="813955"/>
          <a:chOff x="228600" y="47625"/>
          <a:chExt cx="2680608" cy="981075"/>
        </a:xfrm>
      </xdr:grpSpPr>
      <xdr:pic>
        <xdr:nvPicPr>
          <xdr:cNvPr id="3" name="Picture 5">
            <a:extLst>
              <a:ext uri="{FF2B5EF4-FFF2-40B4-BE49-F238E27FC236}">
                <a16:creationId xmlns:a16="http://schemas.microsoft.com/office/drawing/2014/main" id="{998A3458-25E0-43FE-A46B-7227DC26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1BEE988-69EC-47C9-A25F-3145175D69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4">
          <a:extLst>
            <a:ext uri="{FF2B5EF4-FFF2-40B4-BE49-F238E27FC236}">
              <a16:creationId xmlns:a16="http://schemas.microsoft.com/office/drawing/2014/main" id="{96637202-B44C-4CEE-8B82-F22DAEE4F739}"/>
            </a:ext>
          </a:extLst>
        </xdr:cNvPr>
        <xdr:cNvGrpSpPr/>
      </xdr:nvGrpSpPr>
      <xdr:grpSpPr>
        <a:xfrm>
          <a:off x="0" y="0"/>
          <a:ext cx="2441864" cy="813955"/>
          <a:chOff x="228600" y="47625"/>
          <a:chExt cx="2680608" cy="981075"/>
        </a:xfrm>
      </xdr:grpSpPr>
      <xdr:pic>
        <xdr:nvPicPr>
          <xdr:cNvPr id="6" name="Picture 5">
            <a:extLst>
              <a:ext uri="{FF2B5EF4-FFF2-40B4-BE49-F238E27FC236}">
                <a16:creationId xmlns:a16="http://schemas.microsoft.com/office/drawing/2014/main" id="{BA3A7EFF-E252-436B-BDF8-831A68C5E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6B3A16F4-19F9-40E5-BBAD-4B93405C73C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623674</xdr:colOff>
      <xdr:row>0</xdr:row>
      <xdr:rowOff>0</xdr:rowOff>
    </xdr:from>
    <xdr:to>
      <xdr:col>1</xdr:col>
      <xdr:colOff>842695</xdr:colOff>
      <xdr:row>2</xdr:row>
      <xdr:rowOff>157426</xdr:rowOff>
    </xdr:to>
    <xdr:pic>
      <xdr:nvPicPr>
        <xdr:cNvPr id="9" name="Picture 5">
          <a:extLst>
            <a:ext uri="{FF2B5EF4-FFF2-40B4-BE49-F238E27FC236}">
              <a16:creationId xmlns:a16="http://schemas.microsoft.com/office/drawing/2014/main" id="{4E6114DE-E305-4027-B50F-E91209C65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674" y="0"/>
          <a:ext cx="1257246" cy="633676"/>
        </a:xfrm>
        <a:prstGeom prst="rect">
          <a:avLst/>
        </a:prstGeom>
        <a:solidFill>
          <a:srgbClr val="FFFFFF"/>
        </a:solidFill>
        <a:ln w="9525">
          <a:solidFill>
            <a:srgbClr val="FFFFFF"/>
          </a:solid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933450</xdr:colOff>
      <xdr:row>3</xdr:row>
      <xdr:rowOff>0</xdr:rowOff>
    </xdr:to>
    <xdr:grpSp>
      <xdr:nvGrpSpPr>
        <xdr:cNvPr id="5" name="Grupo 1">
          <a:extLst>
            <a:ext uri="{FF2B5EF4-FFF2-40B4-BE49-F238E27FC236}">
              <a16:creationId xmlns:a16="http://schemas.microsoft.com/office/drawing/2014/main" id="{02C174EF-9413-46F9-B3BA-A15EEF3883FD}"/>
            </a:ext>
          </a:extLst>
        </xdr:cNvPr>
        <xdr:cNvGrpSpPr/>
      </xdr:nvGrpSpPr>
      <xdr:grpSpPr>
        <a:xfrm>
          <a:off x="0" y="0"/>
          <a:ext cx="2192407" cy="844826"/>
          <a:chOff x="228600" y="47625"/>
          <a:chExt cx="2680608" cy="981075"/>
        </a:xfrm>
      </xdr:grpSpPr>
      <xdr:pic>
        <xdr:nvPicPr>
          <xdr:cNvPr id="6" name="Picture 5">
            <a:extLst>
              <a:ext uri="{FF2B5EF4-FFF2-40B4-BE49-F238E27FC236}">
                <a16:creationId xmlns:a16="http://schemas.microsoft.com/office/drawing/2014/main" id="{E9B4B014-0FCB-4835-9B8A-2B8B10CF0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3516CC2E-5F55-4F1F-B21A-74DB190EF07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1609725</xdr:colOff>
      <xdr:row>3</xdr:row>
      <xdr:rowOff>0</xdr:rowOff>
    </xdr:to>
    <xdr:grpSp>
      <xdr:nvGrpSpPr>
        <xdr:cNvPr id="2" name="Grupo 1">
          <a:extLst>
            <a:ext uri="{FF2B5EF4-FFF2-40B4-BE49-F238E27FC236}">
              <a16:creationId xmlns:a16="http://schemas.microsoft.com/office/drawing/2014/main" id="{04DAC37B-5A07-4773-AABE-B3D761BF8042}"/>
            </a:ext>
          </a:extLst>
        </xdr:cNvPr>
        <xdr:cNvGrpSpPr/>
      </xdr:nvGrpSpPr>
      <xdr:grpSpPr>
        <a:xfrm>
          <a:off x="0" y="0"/>
          <a:ext cx="2962275" cy="847725"/>
          <a:chOff x="228600" y="47625"/>
          <a:chExt cx="2680608" cy="981075"/>
        </a:xfrm>
      </xdr:grpSpPr>
      <xdr:pic>
        <xdr:nvPicPr>
          <xdr:cNvPr id="3" name="Picture 2">
            <a:extLst>
              <a:ext uri="{FF2B5EF4-FFF2-40B4-BE49-F238E27FC236}">
                <a16:creationId xmlns:a16="http://schemas.microsoft.com/office/drawing/2014/main" id="{4D3AD501-91E8-4F8F-BE6B-3D8E76202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5E04FD26-07DD-4D51-915C-8B7310B1BC3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76200</xdr:rowOff>
    </xdr:from>
    <xdr:to>
      <xdr:col>1</xdr:col>
      <xdr:colOff>1047750</xdr:colOff>
      <xdr:row>3</xdr:row>
      <xdr:rowOff>0</xdr:rowOff>
    </xdr:to>
    <xdr:grpSp>
      <xdr:nvGrpSpPr>
        <xdr:cNvPr id="2" name="Grupo 1">
          <a:extLst>
            <a:ext uri="{FF2B5EF4-FFF2-40B4-BE49-F238E27FC236}">
              <a16:creationId xmlns:a16="http://schemas.microsoft.com/office/drawing/2014/main" id="{B2213057-AD8E-449B-8758-912C0BC2435A}"/>
            </a:ext>
          </a:extLst>
        </xdr:cNvPr>
        <xdr:cNvGrpSpPr/>
      </xdr:nvGrpSpPr>
      <xdr:grpSpPr>
        <a:xfrm>
          <a:off x="9525" y="76200"/>
          <a:ext cx="2533650" cy="733425"/>
          <a:chOff x="228600" y="47625"/>
          <a:chExt cx="2680608" cy="981075"/>
        </a:xfrm>
      </xdr:grpSpPr>
      <xdr:pic>
        <xdr:nvPicPr>
          <xdr:cNvPr id="3" name="Picture 5">
            <a:extLst>
              <a:ext uri="{FF2B5EF4-FFF2-40B4-BE49-F238E27FC236}">
                <a16:creationId xmlns:a16="http://schemas.microsoft.com/office/drawing/2014/main" id="{BFEE878F-DEEC-482B-8955-FCB2949027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97CD546-7173-44EA-B005-1BA442EEBFF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293594</xdr:rowOff>
    </xdr:to>
    <xdr:grpSp>
      <xdr:nvGrpSpPr>
        <xdr:cNvPr id="2" name="Grupo 1">
          <a:extLst>
            <a:ext uri="{FF2B5EF4-FFF2-40B4-BE49-F238E27FC236}">
              <a16:creationId xmlns:a16="http://schemas.microsoft.com/office/drawing/2014/main" id="{B1C38EB5-8528-4A12-AAC1-7C56019EE0B8}"/>
            </a:ext>
          </a:extLst>
        </xdr:cNvPr>
        <xdr:cNvGrpSpPr/>
      </xdr:nvGrpSpPr>
      <xdr:grpSpPr>
        <a:xfrm>
          <a:off x="0" y="0"/>
          <a:ext cx="2601058" cy="725882"/>
          <a:chOff x="228600" y="47625"/>
          <a:chExt cx="2680608" cy="981075"/>
        </a:xfrm>
      </xdr:grpSpPr>
      <xdr:pic>
        <xdr:nvPicPr>
          <xdr:cNvPr id="3" name="Picture 5">
            <a:extLst>
              <a:ext uri="{FF2B5EF4-FFF2-40B4-BE49-F238E27FC236}">
                <a16:creationId xmlns:a16="http://schemas.microsoft.com/office/drawing/2014/main" id="{25B2607E-08E9-428D-8D56-378893304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30F8458-2D12-4A04-AB73-CAC0261B73A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D55C0A9C-67D1-4D02-ABFC-91E46A8CE90E}"/>
            </a:ext>
          </a:extLst>
        </xdr:cNvPr>
        <xdr:cNvGrpSpPr/>
      </xdr:nvGrpSpPr>
      <xdr:grpSpPr>
        <a:xfrm>
          <a:off x="0" y="0"/>
          <a:ext cx="1692519" cy="813288"/>
          <a:chOff x="228600" y="47625"/>
          <a:chExt cx="2680608" cy="981075"/>
        </a:xfrm>
      </xdr:grpSpPr>
      <xdr:pic>
        <xdr:nvPicPr>
          <xdr:cNvPr id="3" name="Picture 5">
            <a:extLst>
              <a:ext uri="{FF2B5EF4-FFF2-40B4-BE49-F238E27FC236}">
                <a16:creationId xmlns:a16="http://schemas.microsoft.com/office/drawing/2014/main" id="{83854D5E-8200-4A6B-A993-7B1A3682F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D3102845-E45D-4050-A388-1731CE23A34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T%20Control%20Seguimientos%2029-Dic-17.xlsm"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ctubre%2008-02(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 val="PT%20Control%20Seguimientos%202"/>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Q22"/>
  <sheetViews>
    <sheetView tabSelected="1" zoomScale="110" zoomScaleNormal="110" workbookViewId="0">
      <selection activeCell="K17" sqref="K17"/>
    </sheetView>
  </sheetViews>
  <sheetFormatPr defaultColWidth="11.42578125" defaultRowHeight="15"/>
  <cols>
    <col min="1" max="1" width="24.7109375" style="23" customWidth="1"/>
    <col min="2" max="2" width="16.140625" style="23" customWidth="1"/>
    <col min="3" max="3" width="15" style="23" customWidth="1"/>
    <col min="4" max="5" width="11.42578125" style="23" customWidth="1"/>
    <col min="6" max="6" width="11.42578125" style="23"/>
    <col min="7" max="7" width="59.140625" style="23" customWidth="1"/>
    <col min="8" max="8" width="16.42578125" style="23" customWidth="1"/>
    <col min="9" max="9" width="8.28515625" style="191" customWidth="1"/>
    <col min="10" max="10" width="11.42578125" style="190"/>
    <col min="11" max="11" width="12.7109375" style="190" customWidth="1"/>
    <col min="12" max="12" width="11.42578125" style="190"/>
    <col min="13" max="13" width="13.28515625" style="190" customWidth="1"/>
    <col min="14" max="16" width="11.42578125" style="190"/>
    <col min="17" max="17" width="19.7109375" style="190" customWidth="1"/>
    <col min="18" max="24" width="11.42578125" style="23"/>
    <col min="25" max="25" width="19.28515625" style="23" customWidth="1"/>
    <col min="26" max="16384" width="11.42578125" style="23"/>
  </cols>
  <sheetData>
    <row r="1" spans="1:13" ht="45" customHeight="1">
      <c r="A1" s="323" t="s">
        <v>9</v>
      </c>
      <c r="B1" s="324" t="s">
        <v>107</v>
      </c>
      <c r="C1" s="325"/>
      <c r="G1" s="33" t="s">
        <v>132</v>
      </c>
      <c r="H1" s="34" t="s">
        <v>304</v>
      </c>
      <c r="I1" s="189"/>
      <c r="J1" s="196"/>
      <c r="K1" s="196"/>
    </row>
    <row r="2" spans="1:13" ht="33.75" customHeight="1">
      <c r="A2" s="326"/>
      <c r="B2" s="32" t="s">
        <v>97</v>
      </c>
      <c r="C2" s="327" t="s">
        <v>98</v>
      </c>
      <c r="G2" s="35" t="s">
        <v>49</v>
      </c>
      <c r="H2" s="68">
        <f>AVERAGE(SMPCA!Y7,SMPCA!Y8,SMPCA!Y9,SMPCA!Y10,SMPCA!Y11,SMPCA!Y12,SMPCA!Y13,OAJ!Y7,OAJ!Y8,Comunicaciones!Y7,Comunicaciones!AC7,Comunicaciones!Y7,OAJ!Y8,OAJ!Y7)</f>
        <v>0.62140944361328032</v>
      </c>
      <c r="J2" s="192"/>
      <c r="K2" s="193">
        <f>H2</f>
        <v>0.62140944361328032</v>
      </c>
    </row>
    <row r="3" spans="1:13" ht="30">
      <c r="A3" s="328" t="s">
        <v>99</v>
      </c>
      <c r="B3" s="144">
        <f>OAP!Y11</f>
        <v>0.59250000000000003</v>
      </c>
      <c r="C3" s="329">
        <f>OAP!AC11</f>
        <v>0.48799999999999999</v>
      </c>
      <c r="G3" s="35" t="s">
        <v>75</v>
      </c>
      <c r="H3" s="67">
        <f>AVERAGE('Sub.Evaluación LA'!Y7,'Sub.Evaluación LA'!Y8,'Sub.Evaluación LA'!Y9,'Sub.Seguimiento LA'!Y7,'Sub.Seguimiento LA'!Y8:Y9,'Sub.Seguimiento LA'!Y10,'Sub.Seguimiento LA'!AC7,'Sub.Seguimiento LA'!AC8,'Sub.Seguimiento LA'!AC9,SIPTA!Y8)</f>
        <v>0.68221006382527793</v>
      </c>
      <c r="J3" s="192"/>
      <c r="K3" s="193">
        <f>H3</f>
        <v>0.68221006382527793</v>
      </c>
    </row>
    <row r="4" spans="1:13" ht="45">
      <c r="A4" s="328" t="s">
        <v>100</v>
      </c>
      <c r="B4" s="144">
        <f>OAJ!Y9</f>
        <v>0.79</v>
      </c>
      <c r="C4" s="329" t="s">
        <v>150</v>
      </c>
      <c r="G4" s="35" t="s">
        <v>38</v>
      </c>
      <c r="H4" s="68">
        <f>AVERAGE(OTI!Y7,OTI!Y8,OTI!Y9,OAP!Y9)</f>
        <v>0.6182368421052632</v>
      </c>
      <c r="J4" s="192"/>
      <c r="K4" s="193">
        <f>H4</f>
        <v>0.6182368421052632</v>
      </c>
    </row>
    <row r="5" spans="1:13" ht="45">
      <c r="A5" s="328" t="s">
        <v>108</v>
      </c>
      <c r="B5" s="144">
        <f>OTI!Y12</f>
        <v>0.58733233082706771</v>
      </c>
      <c r="C5" s="329">
        <f>OTI!AC12</f>
        <v>1</v>
      </c>
      <c r="G5" s="38" t="s">
        <v>40</v>
      </c>
      <c r="H5" s="71">
        <f>AVERAGE(OTI!Y10,OTI!Y11,OTI!AC10,OAP!Y7,OAP!Y8,OAP!Y10,OAP!AC7,SAF!Y8,SAF!AC7,'Control Interno'!Y7:Y8,'Control Interno'!AC7,'Control Interno'!AC8)</f>
        <v>0.61141478696741858</v>
      </c>
      <c r="J5" s="192"/>
      <c r="K5" s="193">
        <f>H5</f>
        <v>0.61141478696741858</v>
      </c>
    </row>
    <row r="6" spans="1:13">
      <c r="A6" s="330" t="s">
        <v>50</v>
      </c>
      <c r="B6" s="144">
        <f>Comunicaciones!Y9</f>
        <v>0.5</v>
      </c>
      <c r="C6" s="329">
        <f>Comunicaciones!AC9</f>
        <v>0.57844827586206904</v>
      </c>
      <c r="G6" s="39" t="s">
        <v>133</v>
      </c>
      <c r="H6" s="40">
        <f>AVERAGE(H2:H5)</f>
        <v>0.63331778412781004</v>
      </c>
    </row>
    <row r="7" spans="1:13">
      <c r="A7" s="330" t="s">
        <v>101</v>
      </c>
      <c r="B7" s="144">
        <f>'Control Interno'!Y10</f>
        <v>0.48947368421052634</v>
      </c>
      <c r="C7" s="329">
        <f>'Control Interno'!AC10</f>
        <v>0.49289473684210527</v>
      </c>
      <c r="L7" s="193"/>
      <c r="M7" s="192"/>
    </row>
    <row r="8" spans="1:13" ht="30">
      <c r="A8" s="331" t="s">
        <v>102</v>
      </c>
      <c r="B8" s="144">
        <f>SAF!Y9</f>
        <v>0.5</v>
      </c>
      <c r="C8" s="329">
        <f>SAF!AC9</f>
        <v>0.8</v>
      </c>
      <c r="G8" s="33" t="s">
        <v>132</v>
      </c>
      <c r="H8" s="34" t="s">
        <v>160</v>
      </c>
      <c r="L8" s="193"/>
      <c r="M8" s="192"/>
    </row>
    <row r="9" spans="1:13" ht="30">
      <c r="A9" s="331" t="s">
        <v>151</v>
      </c>
      <c r="B9" s="144">
        <f>SMPCA!Y14</f>
        <v>0.66611937983739822</v>
      </c>
      <c r="C9" s="329">
        <f>'Sub.Seguimiento LA'!AC11</f>
        <v>0.64274074074074072</v>
      </c>
      <c r="G9" s="35" t="s">
        <v>49</v>
      </c>
      <c r="H9" s="68">
        <f>(K2*L10)/50%</f>
        <v>0.39583781558165959</v>
      </c>
      <c r="J9" s="191"/>
      <c r="K9" s="191"/>
      <c r="L9" s="193">
        <v>9.0999999999999998E-2</v>
      </c>
      <c r="M9" s="190" t="s">
        <v>153</v>
      </c>
    </row>
    <row r="10" spans="1:13" ht="30">
      <c r="A10" s="331" t="s">
        <v>103</v>
      </c>
      <c r="B10" s="144">
        <f>'Sub.Evaluación LA'!Y11</f>
        <v>0.72674603174603181</v>
      </c>
      <c r="C10" s="329" t="s">
        <v>150</v>
      </c>
      <c r="G10" s="35" t="s">
        <v>75</v>
      </c>
      <c r="H10" s="67">
        <f>(K3*L10)/50%</f>
        <v>0.43456781065670202</v>
      </c>
      <c r="J10" s="191"/>
      <c r="K10" s="191"/>
      <c r="L10" s="193">
        <v>0.31850000000000001</v>
      </c>
      <c r="M10" s="192" t="s">
        <v>301</v>
      </c>
    </row>
    <row r="11" spans="1:13" ht="45">
      <c r="A11" s="331" t="s">
        <v>104</v>
      </c>
      <c r="B11" s="144">
        <f>'Sub.Seguimiento LA'!Y11</f>
        <v>0.57121344026415388</v>
      </c>
      <c r="C11" s="329">
        <f>'Sub.Seguimiento LA'!AC11</f>
        <v>0.64274074074074072</v>
      </c>
      <c r="G11" s="35" t="s">
        <v>38</v>
      </c>
      <c r="H11" s="68">
        <f>(K4*L10)/50%</f>
        <v>0.39381686842105268</v>
      </c>
      <c r="J11" s="191"/>
      <c r="K11" s="191"/>
      <c r="L11" s="194"/>
      <c r="M11" s="192"/>
    </row>
    <row r="12" spans="1:13" ht="45">
      <c r="A12" s="331" t="s">
        <v>105</v>
      </c>
      <c r="B12" s="144">
        <f>SIPTA!Y10</f>
        <v>0.87749999999999995</v>
      </c>
      <c r="C12" s="329" t="s">
        <v>150</v>
      </c>
      <c r="G12" s="38" t="s">
        <v>40</v>
      </c>
      <c r="H12" s="71">
        <f>(K5*L10)/50%</f>
        <v>0.38947121929824563</v>
      </c>
      <c r="J12" s="191"/>
      <c r="K12" s="191"/>
    </row>
    <row r="13" spans="1:13">
      <c r="A13" s="332" t="s">
        <v>211</v>
      </c>
      <c r="B13" s="145">
        <f>OCDI!Y9</f>
        <v>0.46600000000000003</v>
      </c>
      <c r="C13" s="333" t="s">
        <v>150</v>
      </c>
      <c r="G13" s="39" t="s">
        <v>133</v>
      </c>
      <c r="H13" s="40">
        <f>AVERAGE(H9:H12)</f>
        <v>0.40342342848941504</v>
      </c>
      <c r="J13" s="191"/>
      <c r="K13" s="191"/>
    </row>
    <row r="14" spans="1:13" ht="16.5" thickBot="1">
      <c r="A14" s="334" t="s">
        <v>106</v>
      </c>
      <c r="B14" s="335">
        <f>AVERAGE(B3:B13)</f>
        <v>0.61517135153501623</v>
      </c>
      <c r="C14" s="336">
        <f>AVERAGE(C3,C6,C7,C5,C8,C9,C11)</f>
        <v>0.66354635631223657</v>
      </c>
      <c r="L14" s="192"/>
      <c r="M14" s="193"/>
    </row>
    <row r="15" spans="1:13">
      <c r="L15" s="192"/>
      <c r="M15" s="193"/>
    </row>
    <row r="17" spans="1:13">
      <c r="L17" s="193"/>
      <c r="M17" s="193"/>
    </row>
    <row r="19" spans="1:13">
      <c r="A19" s="195" t="s">
        <v>260</v>
      </c>
      <c r="B19" s="195"/>
      <c r="C19" s="195"/>
      <c r="G19" s="195" t="s">
        <v>157</v>
      </c>
      <c r="H19" s="195"/>
    </row>
    <row r="20" spans="1:13">
      <c r="A20" s="197">
        <v>0.45</v>
      </c>
      <c r="B20" s="198"/>
      <c r="C20" s="70" t="s">
        <v>208</v>
      </c>
      <c r="G20" s="70" t="s">
        <v>302</v>
      </c>
      <c r="H20" s="70" t="s">
        <v>154</v>
      </c>
    </row>
    <row r="21" spans="1:13">
      <c r="A21" s="132">
        <v>0.38</v>
      </c>
      <c r="B21" s="132">
        <v>0.45</v>
      </c>
      <c r="C21" s="70" t="s">
        <v>209</v>
      </c>
      <c r="G21" s="70" t="s">
        <v>307</v>
      </c>
      <c r="H21" s="70" t="s">
        <v>155</v>
      </c>
    </row>
    <row r="22" spans="1:13">
      <c r="A22" s="197">
        <v>0.38</v>
      </c>
      <c r="B22" s="198"/>
      <c r="C22" s="70" t="s">
        <v>210</v>
      </c>
      <c r="G22" s="70" t="s">
        <v>303</v>
      </c>
      <c r="H22" s="70" t="s">
        <v>156</v>
      </c>
    </row>
  </sheetData>
  <mergeCells count="7">
    <mergeCell ref="G19:H19"/>
    <mergeCell ref="J1:K1"/>
    <mergeCell ref="A19:C19"/>
    <mergeCell ref="A22:B22"/>
    <mergeCell ref="A20:B20"/>
    <mergeCell ref="A1:A2"/>
    <mergeCell ref="B1:C1"/>
  </mergeCells>
  <conditionalFormatting sqref="B3:C14">
    <cfRule type="iconSet" priority="1">
      <iconSet>
        <cfvo type="percent" val="0"/>
        <cfvo type="num" val="0.38"/>
        <cfvo type="num" val="0.45"/>
      </iconSet>
    </cfRule>
  </conditionalFormatting>
  <conditionalFormatting sqref="H2:H5">
    <cfRule type="iconSet" priority="7">
      <iconSet>
        <cfvo type="percent" val="0"/>
        <cfvo type="num" val="0.38"/>
        <cfvo type="num" val="0.45"/>
      </iconSet>
    </cfRule>
  </conditionalFormatting>
  <conditionalFormatting sqref="H9:H12">
    <cfRule type="iconSet" priority="3">
      <iconSet>
        <cfvo type="percent" val="0"/>
        <cfvo type="num" val="0.20449999999999999"/>
        <cfvo type="num" val="0.245"/>
      </iconSet>
    </cfRule>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L78"/>
  <sheetViews>
    <sheetView topLeftCell="K3" zoomScale="130" zoomScaleNormal="130" zoomScalePageLayoutView="120" workbookViewId="0">
      <selection activeCell="X9" sqref="X9:Y9"/>
    </sheetView>
  </sheetViews>
  <sheetFormatPr defaultColWidth="11.42578125" defaultRowHeight="15"/>
  <cols>
    <col min="1" max="1" width="21.140625" style="15" customWidth="1"/>
    <col min="2" max="2" width="17.85546875" style="15" customWidth="1"/>
    <col min="3" max="3" width="26.42578125" style="15" customWidth="1"/>
    <col min="4" max="4" width="18.140625" style="15" customWidth="1"/>
    <col min="5" max="5" width="20.42578125" style="15" customWidth="1"/>
    <col min="6" max="6" width="15.42578125" style="15" customWidth="1"/>
    <col min="7" max="7" width="15.140625" style="15" customWidth="1"/>
    <col min="8" max="8" width="16.42578125" style="15" customWidth="1"/>
    <col min="9" max="9" width="21.85546875" style="15" customWidth="1"/>
    <col min="10" max="10" width="23" style="15" customWidth="1"/>
    <col min="11" max="11" width="25.42578125" style="15" customWidth="1"/>
    <col min="12" max="12" width="13.42578125" style="15" customWidth="1"/>
    <col min="13" max="13" width="11.42578125" style="15"/>
    <col min="14" max="14" width="20.28515625" style="15" customWidth="1"/>
    <col min="15" max="15" width="20.140625" style="15" customWidth="1"/>
    <col min="16" max="16" width="25.28515625" style="15" customWidth="1"/>
    <col min="17" max="17" width="20.85546875" style="15" customWidth="1"/>
    <col min="18" max="18" width="17.85546875" style="15" customWidth="1"/>
    <col min="19" max="19" width="17.42578125" style="16" bestFit="1" customWidth="1"/>
    <col min="20" max="20" width="16.7109375" style="16" customWidth="1"/>
    <col min="21" max="21" width="16.7109375" style="15" customWidth="1"/>
    <col min="22" max="22" width="16.28515625" style="15" customWidth="1"/>
    <col min="23" max="23" width="15.42578125" style="15" customWidth="1"/>
    <col min="24" max="24" width="16" style="15" customWidth="1"/>
    <col min="25" max="25" width="16.42578125" style="15" customWidth="1"/>
    <col min="26" max="26" width="60.85546875" style="15" customWidth="1"/>
    <col min="27" max="27" width="11.42578125" style="15"/>
    <col min="28" max="28" width="12.42578125" style="15" customWidth="1"/>
    <col min="29" max="29" width="14.7109375" style="15" customWidth="1"/>
    <col min="30" max="30" width="57.140625" style="15" customWidth="1"/>
    <col min="31" max="16384" width="11.42578125" style="15"/>
  </cols>
  <sheetData>
    <row r="1" spans="1:38" s="1" customFormat="1" ht="12">
      <c r="C1" s="201" t="s">
        <v>212</v>
      </c>
      <c r="D1" s="201"/>
      <c r="E1" s="201"/>
      <c r="F1" s="201"/>
      <c r="G1" s="201"/>
      <c r="H1" s="201"/>
      <c r="I1" s="201"/>
      <c r="J1" s="201"/>
      <c r="K1" s="201"/>
      <c r="L1" s="201"/>
      <c r="M1" s="201"/>
      <c r="N1" s="201"/>
      <c r="O1" s="201"/>
      <c r="P1" s="201"/>
      <c r="Q1" s="201"/>
      <c r="R1" s="201"/>
      <c r="S1" s="201"/>
      <c r="T1" s="201"/>
      <c r="U1" s="201"/>
      <c r="V1" s="201"/>
      <c r="Z1" s="224"/>
      <c r="AA1" s="224"/>
      <c r="AB1" s="225"/>
      <c r="AC1" s="77" t="s">
        <v>171</v>
      </c>
      <c r="AD1" s="80">
        <v>44512</v>
      </c>
      <c r="AE1" s="6"/>
      <c r="AF1" s="6"/>
      <c r="AG1" s="6"/>
      <c r="AH1" s="6"/>
      <c r="AI1" s="6"/>
      <c r="AJ1" s="6"/>
      <c r="AK1" s="6"/>
      <c r="AL1" s="6"/>
    </row>
    <row r="2" spans="1:38" s="1" customFormat="1" ht="21.75" customHeight="1">
      <c r="C2" s="201"/>
      <c r="D2" s="201"/>
      <c r="E2" s="201"/>
      <c r="F2" s="201"/>
      <c r="G2" s="201"/>
      <c r="H2" s="201"/>
      <c r="I2" s="201"/>
      <c r="J2" s="201"/>
      <c r="K2" s="201"/>
      <c r="L2" s="201"/>
      <c r="M2" s="201"/>
      <c r="N2" s="201"/>
      <c r="O2" s="201"/>
      <c r="P2" s="201"/>
      <c r="Q2" s="201"/>
      <c r="R2" s="201"/>
      <c r="S2" s="201"/>
      <c r="T2" s="201"/>
      <c r="U2" s="201"/>
      <c r="V2" s="201"/>
      <c r="Z2" s="224"/>
      <c r="AA2" s="224"/>
      <c r="AB2" s="225"/>
      <c r="AC2" s="78" t="s">
        <v>0</v>
      </c>
      <c r="AD2" s="79">
        <v>3</v>
      </c>
      <c r="AE2" s="6"/>
      <c r="AF2" s="6"/>
      <c r="AG2" s="6"/>
      <c r="AH2" s="6"/>
      <c r="AI2" s="6"/>
      <c r="AJ2" s="6"/>
      <c r="AK2" s="6"/>
      <c r="AL2" s="6"/>
    </row>
    <row r="3" spans="1:38" s="1" customFormat="1" ht="30" customHeight="1">
      <c r="C3" s="201"/>
      <c r="D3" s="201"/>
      <c r="E3" s="201"/>
      <c r="F3" s="201"/>
      <c r="G3" s="201"/>
      <c r="H3" s="201"/>
      <c r="I3" s="201"/>
      <c r="J3" s="201"/>
      <c r="K3" s="201"/>
      <c r="L3" s="201"/>
      <c r="M3" s="201"/>
      <c r="N3" s="201"/>
      <c r="O3" s="201"/>
      <c r="P3" s="201"/>
      <c r="Q3" s="201"/>
      <c r="R3" s="201"/>
      <c r="S3" s="201"/>
      <c r="T3" s="201"/>
      <c r="U3" s="201"/>
      <c r="V3" s="201"/>
      <c r="Z3" s="224"/>
      <c r="AA3" s="224"/>
      <c r="AB3" s="225"/>
      <c r="AC3" s="78" t="s">
        <v>172</v>
      </c>
      <c r="AD3" s="79" t="s">
        <v>173</v>
      </c>
      <c r="AE3" s="6"/>
      <c r="AF3" s="6"/>
      <c r="AG3" s="6"/>
      <c r="AH3" s="6"/>
      <c r="AI3" s="6"/>
      <c r="AJ3" s="6"/>
      <c r="AK3" s="6"/>
      <c r="AL3" s="6"/>
    </row>
    <row r="4" spans="1:38"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08" t="s">
        <v>62</v>
      </c>
      <c r="X4" s="209"/>
      <c r="Y4" s="209"/>
      <c r="Z4" s="209"/>
      <c r="AA4" s="209"/>
      <c r="AB4" s="209"/>
      <c r="AC4" s="209"/>
      <c r="AD4" s="210"/>
      <c r="AE4" s="6"/>
      <c r="AF4" s="6"/>
      <c r="AG4" s="6"/>
      <c r="AH4" s="6"/>
      <c r="AI4" s="6"/>
      <c r="AJ4" s="6"/>
      <c r="AK4" s="6"/>
      <c r="AL4" s="6"/>
    </row>
    <row r="5" spans="1:38" s="9" customFormat="1" ht="36" customHeight="1">
      <c r="A5" s="232" t="s">
        <v>5</v>
      </c>
      <c r="B5" s="227"/>
      <c r="C5" s="232" t="s">
        <v>6</v>
      </c>
      <c r="D5" s="228"/>
      <c r="E5" s="232" t="s">
        <v>7</v>
      </c>
      <c r="F5" s="228"/>
      <c r="G5" s="73"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s="6"/>
      <c r="AF5" s="6"/>
      <c r="AG5" s="6"/>
      <c r="AH5" s="6"/>
      <c r="AI5" s="6"/>
      <c r="AJ5" s="6"/>
      <c r="AK5" s="6"/>
      <c r="AL5" s="6"/>
    </row>
    <row r="6" spans="1:38" s="9" customFormat="1" ht="45">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c r="AE6" s="6"/>
      <c r="AF6" s="6"/>
      <c r="AG6" s="6"/>
      <c r="AH6" s="6"/>
      <c r="AI6" s="6"/>
      <c r="AJ6" s="6"/>
      <c r="AK6" s="6"/>
      <c r="AL6" s="6"/>
    </row>
    <row r="7" spans="1:38" s="17" customFormat="1" ht="72" customHeight="1">
      <c r="A7" s="220" t="s">
        <v>253</v>
      </c>
      <c r="B7" s="220" t="s">
        <v>254</v>
      </c>
      <c r="C7" s="220" t="s">
        <v>40</v>
      </c>
      <c r="D7" s="220" t="s">
        <v>66</v>
      </c>
      <c r="E7" s="220" t="s">
        <v>41</v>
      </c>
      <c r="F7" s="220" t="s">
        <v>194</v>
      </c>
      <c r="G7" s="220" t="s">
        <v>56</v>
      </c>
      <c r="H7" s="220" t="s">
        <v>81</v>
      </c>
      <c r="I7" s="27" t="s">
        <v>95</v>
      </c>
      <c r="J7" s="27" t="s">
        <v>192</v>
      </c>
      <c r="K7" s="27" t="s">
        <v>193</v>
      </c>
      <c r="L7" s="27" t="s">
        <v>73</v>
      </c>
      <c r="M7" s="27" t="s">
        <v>37</v>
      </c>
      <c r="N7" s="27" t="s">
        <v>150</v>
      </c>
      <c r="O7" s="61"/>
      <c r="P7" s="29" t="s">
        <v>136</v>
      </c>
      <c r="Q7" s="29" t="s">
        <v>59</v>
      </c>
      <c r="R7" s="29" t="s">
        <v>85</v>
      </c>
      <c r="S7" s="29" t="s">
        <v>37</v>
      </c>
      <c r="T7" s="29">
        <v>0</v>
      </c>
      <c r="U7" s="124">
        <v>1</v>
      </c>
      <c r="V7" s="234" t="s">
        <v>249</v>
      </c>
      <c r="W7" s="152"/>
      <c r="X7" s="152"/>
      <c r="Y7" s="62"/>
      <c r="Z7" s="134" t="s">
        <v>291</v>
      </c>
      <c r="AA7" s="124">
        <v>0.4</v>
      </c>
      <c r="AB7" s="124">
        <v>1</v>
      </c>
      <c r="AC7" s="124">
        <f>40%/50%</f>
        <v>0.8</v>
      </c>
      <c r="AD7" s="29" t="s">
        <v>293</v>
      </c>
    </row>
    <row r="8" spans="1:38" s="20" customFormat="1" ht="409.5">
      <c r="A8" s="221"/>
      <c r="B8" s="221"/>
      <c r="C8" s="221"/>
      <c r="D8" s="221"/>
      <c r="E8" s="221"/>
      <c r="F8" s="221"/>
      <c r="G8" s="221"/>
      <c r="H8" s="221"/>
      <c r="I8" s="29" t="s">
        <v>250</v>
      </c>
      <c r="J8" s="27" t="s">
        <v>217</v>
      </c>
      <c r="K8" s="27" t="s">
        <v>251</v>
      </c>
      <c r="L8" s="27" t="s">
        <v>85</v>
      </c>
      <c r="M8" s="27" t="s">
        <v>37</v>
      </c>
      <c r="N8" s="27"/>
      <c r="O8" s="72">
        <v>1</v>
      </c>
      <c r="P8" s="56"/>
      <c r="Q8" s="56"/>
      <c r="R8" s="56"/>
      <c r="S8" s="56"/>
      <c r="T8" s="56"/>
      <c r="U8" s="154"/>
      <c r="V8" s="235"/>
      <c r="W8" s="124">
        <v>0.5</v>
      </c>
      <c r="X8" s="124">
        <v>1</v>
      </c>
      <c r="Y8" s="124">
        <f>W8</f>
        <v>0.5</v>
      </c>
      <c r="Z8" s="29" t="s">
        <v>292</v>
      </c>
      <c r="AA8" s="154"/>
      <c r="AB8" s="154"/>
      <c r="AC8" s="154"/>
      <c r="AD8" s="154"/>
    </row>
    <row r="9" spans="1:38" s="20" customFormat="1" ht="45.75" thickBot="1">
      <c r="S9" s="21"/>
      <c r="T9" s="21"/>
      <c r="X9" s="86" t="s">
        <v>135</v>
      </c>
      <c r="Y9" s="147">
        <f>AVERAGE(Y6:Y8)</f>
        <v>0.5</v>
      </c>
      <c r="AB9" s="86" t="s">
        <v>137</v>
      </c>
      <c r="AC9" s="147">
        <f>AVERAGE(AC6:AC8)</f>
        <v>0.8</v>
      </c>
    </row>
    <row r="10" spans="1:38" s="20" customFormat="1">
      <c r="S10" s="21"/>
      <c r="T10" s="21"/>
    </row>
    <row r="11" spans="1:38" s="20" customFormat="1">
      <c r="S11" s="21"/>
      <c r="T11" s="21"/>
    </row>
    <row r="12" spans="1:38" s="20" customFormat="1">
      <c r="S12" s="21"/>
      <c r="T12" s="21"/>
    </row>
    <row r="13" spans="1:38" s="20" customFormat="1">
      <c r="S13" s="21"/>
      <c r="T13" s="21"/>
    </row>
    <row r="14" spans="1:38" s="20" customFormat="1">
      <c r="S14" s="21"/>
      <c r="T14" s="21"/>
    </row>
    <row r="15" spans="1:38" s="20" customFormat="1">
      <c r="S15" s="21"/>
      <c r="T15" s="21"/>
    </row>
    <row r="16" spans="1:38" s="20" customFormat="1">
      <c r="S16" s="21"/>
      <c r="T16" s="21"/>
    </row>
    <row r="17" spans="19:20" s="20" customFormat="1">
      <c r="S17" s="21"/>
      <c r="T17" s="21"/>
    </row>
    <row r="18" spans="19:20" s="20" customFormat="1">
      <c r="S18" s="21"/>
      <c r="T18" s="21"/>
    </row>
    <row r="19" spans="19:20" s="20" customFormat="1">
      <c r="S19" s="21"/>
      <c r="T19" s="21"/>
    </row>
    <row r="20" spans="19:20" s="20" customFormat="1">
      <c r="S20" s="21"/>
      <c r="T20" s="21"/>
    </row>
    <row r="21" spans="19:20" s="20" customFormat="1">
      <c r="S21" s="21"/>
      <c r="T21" s="21"/>
    </row>
    <row r="22" spans="19:20" s="20" customFormat="1">
      <c r="S22" s="21"/>
      <c r="T22" s="21"/>
    </row>
    <row r="23" spans="19:20" s="20" customFormat="1">
      <c r="S23" s="21"/>
      <c r="T23" s="21"/>
    </row>
    <row r="24" spans="19:20" s="20" customFormat="1">
      <c r="S24" s="21"/>
      <c r="T24" s="21"/>
    </row>
    <row r="25" spans="19:20" s="20" customFormat="1">
      <c r="S25" s="21"/>
      <c r="T25" s="21"/>
    </row>
    <row r="26" spans="19:20" s="20" customFormat="1">
      <c r="S26" s="21"/>
      <c r="T26" s="21"/>
    </row>
    <row r="27" spans="19:20" s="20" customFormat="1">
      <c r="S27" s="21"/>
      <c r="T27" s="21"/>
    </row>
    <row r="28" spans="19:20" s="20" customFormat="1">
      <c r="S28" s="21"/>
      <c r="T28" s="21"/>
    </row>
    <row r="29" spans="19:20" s="20" customFormat="1">
      <c r="S29" s="21"/>
      <c r="T29" s="21"/>
    </row>
    <row r="30" spans="19:20" s="20" customFormat="1">
      <c r="S30" s="21"/>
      <c r="T30" s="21"/>
    </row>
    <row r="31" spans="19:20" s="20" customFormat="1">
      <c r="S31" s="21"/>
      <c r="T31" s="21"/>
    </row>
    <row r="32" spans="19:20" s="20" customFormat="1">
      <c r="S32" s="21"/>
      <c r="T32" s="21"/>
    </row>
    <row r="33" spans="19:20" s="20" customFormat="1">
      <c r="S33" s="21"/>
      <c r="T33" s="21"/>
    </row>
    <row r="34" spans="19:20" s="20" customFormat="1">
      <c r="S34" s="21"/>
      <c r="T34" s="21"/>
    </row>
    <row r="35" spans="19:20" s="20" customFormat="1">
      <c r="S35" s="21"/>
      <c r="T35" s="21"/>
    </row>
    <row r="36" spans="19:20" s="20" customFormat="1">
      <c r="S36" s="21"/>
      <c r="T36" s="21"/>
    </row>
    <row r="37" spans="19:20" s="20" customFormat="1">
      <c r="S37" s="21"/>
      <c r="T37" s="21"/>
    </row>
    <row r="38" spans="19:20" s="20" customFormat="1">
      <c r="S38" s="21"/>
      <c r="T38" s="21"/>
    </row>
    <row r="39" spans="19:20" s="20" customFormat="1">
      <c r="S39" s="21"/>
      <c r="T39" s="21"/>
    </row>
    <row r="40" spans="19:20" s="20" customFormat="1">
      <c r="S40" s="21"/>
      <c r="T40" s="21"/>
    </row>
    <row r="41" spans="19:20" s="20" customFormat="1">
      <c r="S41" s="21"/>
      <c r="T41" s="21"/>
    </row>
    <row r="42" spans="19:20" s="20" customFormat="1">
      <c r="S42" s="21"/>
      <c r="T42" s="21"/>
    </row>
    <row r="43" spans="19:20" s="20" customFormat="1">
      <c r="S43" s="21"/>
      <c r="T43" s="21"/>
    </row>
    <row r="44" spans="19:20" s="20" customFormat="1">
      <c r="S44" s="21"/>
      <c r="T44" s="21"/>
    </row>
    <row r="45" spans="19:20" s="20" customFormat="1">
      <c r="S45" s="21"/>
      <c r="T45" s="21"/>
    </row>
    <row r="46" spans="19:20" s="20" customFormat="1">
      <c r="S46" s="21"/>
      <c r="T46" s="21"/>
    </row>
    <row r="47" spans="19:20" s="20" customFormat="1">
      <c r="S47" s="21"/>
      <c r="T47" s="21"/>
    </row>
    <row r="48" spans="19:20" s="20" customFormat="1">
      <c r="S48" s="21"/>
      <c r="T48" s="21"/>
    </row>
    <row r="49" spans="19:20" s="20" customFormat="1">
      <c r="S49" s="21"/>
      <c r="T49" s="21"/>
    </row>
    <row r="50" spans="19:20" s="20" customFormat="1">
      <c r="S50" s="21"/>
      <c r="T50" s="21"/>
    </row>
    <row r="51" spans="19:20" s="20" customFormat="1">
      <c r="S51" s="21"/>
      <c r="T51" s="21"/>
    </row>
    <row r="52" spans="19:20" s="20" customFormat="1">
      <c r="S52" s="21"/>
      <c r="T52" s="21"/>
    </row>
    <row r="53" spans="19:20" s="20" customFormat="1">
      <c r="S53" s="21"/>
      <c r="T53" s="21"/>
    </row>
    <row r="54" spans="19:20" s="20" customFormat="1">
      <c r="S54" s="21"/>
      <c r="T54" s="21"/>
    </row>
    <row r="55" spans="19:20" s="20" customFormat="1">
      <c r="S55" s="21"/>
      <c r="T55" s="21"/>
    </row>
    <row r="56" spans="19:20" s="20" customFormat="1">
      <c r="S56" s="21"/>
      <c r="T56" s="21"/>
    </row>
    <row r="57" spans="19:20" s="20" customFormat="1">
      <c r="S57" s="21"/>
      <c r="T57" s="21"/>
    </row>
    <row r="58" spans="19:20" s="20" customFormat="1">
      <c r="S58" s="21"/>
      <c r="T58" s="21"/>
    </row>
    <row r="59" spans="19:20" s="20" customFormat="1">
      <c r="S59" s="21"/>
      <c r="T59" s="21"/>
    </row>
    <row r="60" spans="19:20" s="20" customFormat="1">
      <c r="S60" s="21"/>
      <c r="T60" s="21"/>
    </row>
    <row r="61" spans="19:20" s="20" customFormat="1">
      <c r="S61" s="21"/>
      <c r="T61" s="21"/>
    </row>
    <row r="62" spans="19:20" s="20" customFormat="1">
      <c r="S62" s="21"/>
      <c r="T62" s="21"/>
    </row>
    <row r="63" spans="19:20" s="20" customFormat="1">
      <c r="S63" s="21"/>
      <c r="T63" s="21"/>
    </row>
    <row r="64" spans="19:20" s="20" customFormat="1">
      <c r="S64" s="21"/>
      <c r="T64" s="21"/>
    </row>
    <row r="65" spans="19:20" s="20" customFormat="1">
      <c r="S65" s="21"/>
      <c r="T65" s="21"/>
    </row>
    <row r="66" spans="19:20" s="20" customFormat="1">
      <c r="S66" s="21"/>
      <c r="T66" s="21"/>
    </row>
    <row r="67" spans="19:20" s="20" customFormat="1">
      <c r="S67" s="21"/>
      <c r="T67" s="21"/>
    </row>
    <row r="68" spans="19:20" s="20" customFormat="1">
      <c r="S68" s="21"/>
      <c r="T68" s="21"/>
    </row>
    <row r="69" spans="19:20" s="20" customFormat="1">
      <c r="S69" s="21"/>
      <c r="T69" s="21"/>
    </row>
    <row r="70" spans="19:20" s="20" customFormat="1">
      <c r="S70" s="21"/>
      <c r="T70" s="21"/>
    </row>
    <row r="71" spans="19:20" s="20" customFormat="1">
      <c r="S71" s="21"/>
      <c r="T71" s="21"/>
    </row>
    <row r="72" spans="19:20" s="20" customFormat="1">
      <c r="S72" s="21"/>
      <c r="T72" s="21"/>
    </row>
    <row r="73" spans="19:20" s="20" customFormat="1">
      <c r="S73" s="21"/>
      <c r="T73" s="21"/>
    </row>
    <row r="74" spans="19:20" s="20" customFormat="1">
      <c r="S74" s="21"/>
      <c r="T74" s="21"/>
    </row>
    <row r="75" spans="19:20" s="20" customFormat="1">
      <c r="S75" s="21"/>
      <c r="T75" s="21"/>
    </row>
    <row r="76" spans="19:20" s="20" customFormat="1">
      <c r="S76" s="21"/>
      <c r="T76" s="21"/>
    </row>
    <row r="77" spans="19:20" s="20" customFormat="1">
      <c r="S77" s="21"/>
      <c r="T77" s="21"/>
    </row>
    <row r="78" spans="19:20" s="20" customFormat="1">
      <c r="S78" s="21"/>
      <c r="T78" s="21"/>
    </row>
  </sheetData>
  <mergeCells count="23">
    <mergeCell ref="H7:H8"/>
    <mergeCell ref="V7:V8"/>
    <mergeCell ref="B7:B8"/>
    <mergeCell ref="C7:C8"/>
    <mergeCell ref="D7:D8"/>
    <mergeCell ref="E7:E8"/>
    <mergeCell ref="F7:F8"/>
    <mergeCell ref="A7:A8"/>
    <mergeCell ref="Z1:AB3"/>
    <mergeCell ref="A5:B5"/>
    <mergeCell ref="A4:I4"/>
    <mergeCell ref="J4:O5"/>
    <mergeCell ref="P4:U5"/>
    <mergeCell ref="V4:V5"/>
    <mergeCell ref="W4:AD4"/>
    <mergeCell ref="C5:D5"/>
    <mergeCell ref="E5:F5"/>
    <mergeCell ref="I5:I6"/>
    <mergeCell ref="W5:Z5"/>
    <mergeCell ref="AA5:AD5"/>
    <mergeCell ref="C1:V3"/>
    <mergeCell ref="H5:H6"/>
    <mergeCell ref="G7:G8"/>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D10"/>
  <sheetViews>
    <sheetView topLeftCell="S3" zoomScale="130" zoomScaleNormal="130" zoomScalePageLayoutView="140" workbookViewId="0">
      <selection activeCell="Z9" sqref="Z9"/>
    </sheetView>
  </sheetViews>
  <sheetFormatPr defaultColWidth="11.42578125" defaultRowHeight="15"/>
  <cols>
    <col min="2" max="2" width="14" customWidth="1"/>
    <col min="3" max="3" width="19" customWidth="1"/>
    <col min="4" max="4" width="20" customWidth="1"/>
    <col min="6" max="6" width="14.42578125" customWidth="1"/>
    <col min="8" max="8" width="28.42578125" customWidth="1"/>
    <col min="9" max="9" width="15.42578125" customWidth="1"/>
    <col min="10" max="10" width="27" customWidth="1"/>
    <col min="11" max="11" width="18.85546875" customWidth="1"/>
    <col min="12" max="12" width="14.7109375" customWidth="1"/>
    <col min="14" max="15" width="20.42578125" customWidth="1"/>
    <col min="16" max="16" width="25.42578125" customWidth="1"/>
    <col min="17" max="17" width="20.42578125" customWidth="1"/>
    <col min="18" max="18" width="14.7109375" customWidth="1"/>
    <col min="19" max="19" width="15.7109375" customWidth="1"/>
    <col min="20" max="20" width="15.42578125" hidden="1" customWidth="1"/>
    <col min="21" max="21" width="21.42578125" customWidth="1"/>
    <col min="22" max="22" width="14.140625" customWidth="1"/>
    <col min="23" max="23" width="12.85546875" customWidth="1"/>
    <col min="24" max="24" width="20.42578125" customWidth="1"/>
    <col min="25" max="25" width="21.42578125" customWidth="1"/>
    <col min="26" max="26" width="25.85546875" customWidth="1"/>
    <col min="28" max="28" width="17.28515625" customWidth="1"/>
    <col min="29" max="29" width="21.42578125" customWidth="1"/>
    <col min="30" max="30" width="27.85546875" customWidth="1"/>
  </cols>
  <sheetData>
    <row r="1" spans="1:30" s="1" customFormat="1" ht="12">
      <c r="C1" s="201" t="s">
        <v>212</v>
      </c>
      <c r="D1" s="201"/>
      <c r="E1" s="201"/>
      <c r="F1" s="201"/>
      <c r="G1" s="201"/>
      <c r="H1" s="201"/>
      <c r="I1" s="201"/>
      <c r="J1" s="201"/>
      <c r="K1" s="201"/>
      <c r="L1" s="201"/>
      <c r="M1" s="201"/>
      <c r="N1" s="201"/>
      <c r="O1" s="201"/>
      <c r="P1" s="201"/>
      <c r="Q1" s="201"/>
      <c r="R1" s="201"/>
      <c r="S1" s="201"/>
      <c r="T1" s="201"/>
      <c r="U1" s="201"/>
      <c r="V1" s="201"/>
      <c r="Z1" s="224"/>
      <c r="AA1" s="224"/>
      <c r="AB1" s="225"/>
      <c r="AC1" s="77" t="s">
        <v>171</v>
      </c>
      <c r="AD1" s="80">
        <v>44512</v>
      </c>
    </row>
    <row r="2" spans="1:30" s="1" customFormat="1" ht="21.75" customHeight="1">
      <c r="C2" s="201"/>
      <c r="D2" s="201"/>
      <c r="E2" s="201"/>
      <c r="F2" s="201"/>
      <c r="G2" s="201"/>
      <c r="H2" s="201"/>
      <c r="I2" s="201"/>
      <c r="J2" s="201"/>
      <c r="K2" s="201"/>
      <c r="L2" s="201"/>
      <c r="M2" s="201"/>
      <c r="N2" s="201"/>
      <c r="O2" s="201"/>
      <c r="P2" s="201"/>
      <c r="Q2" s="201"/>
      <c r="R2" s="201"/>
      <c r="S2" s="201"/>
      <c r="T2" s="201"/>
      <c r="U2" s="201"/>
      <c r="V2" s="201"/>
      <c r="Z2" s="224"/>
      <c r="AA2" s="224"/>
      <c r="AB2" s="225"/>
      <c r="AC2" s="78" t="s">
        <v>0</v>
      </c>
      <c r="AD2" s="79">
        <v>3</v>
      </c>
    </row>
    <row r="3" spans="1:30" s="1" customFormat="1" ht="30" customHeight="1">
      <c r="C3" s="201"/>
      <c r="D3" s="201"/>
      <c r="E3" s="201"/>
      <c r="F3" s="201"/>
      <c r="G3" s="201"/>
      <c r="H3" s="201"/>
      <c r="I3" s="201"/>
      <c r="J3" s="201"/>
      <c r="K3" s="201"/>
      <c r="L3" s="201"/>
      <c r="M3" s="201"/>
      <c r="N3" s="201"/>
      <c r="O3" s="201"/>
      <c r="P3" s="201"/>
      <c r="Q3" s="201"/>
      <c r="R3" s="201"/>
      <c r="S3" s="201"/>
      <c r="T3" s="201"/>
      <c r="U3" s="201"/>
      <c r="V3" s="201"/>
      <c r="Z3" s="224"/>
      <c r="AA3" s="224"/>
      <c r="AB3" s="225"/>
      <c r="AC3" s="78" t="s">
        <v>172</v>
      </c>
      <c r="AD3" s="79" t="s">
        <v>173</v>
      </c>
    </row>
    <row r="4" spans="1:30"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08" t="s">
        <v>62</v>
      </c>
      <c r="X4" s="209"/>
      <c r="Y4" s="209"/>
      <c r="Z4" s="209"/>
      <c r="AA4" s="209"/>
      <c r="AB4" s="209"/>
      <c r="AC4" s="209"/>
      <c r="AD4" s="210"/>
    </row>
    <row r="5" spans="1:30" s="9" customFormat="1" ht="51.75" customHeight="1">
      <c r="A5" s="232" t="s">
        <v>5</v>
      </c>
      <c r="B5" s="227"/>
      <c r="C5" s="232" t="s">
        <v>6</v>
      </c>
      <c r="D5" s="228"/>
      <c r="E5" s="232" t="s">
        <v>7</v>
      </c>
      <c r="F5" s="228"/>
      <c r="G5" s="73"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row>
    <row r="6" spans="1:30" s="9" customFormat="1" ht="45">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row>
    <row r="7" spans="1:30" ht="97.5" customHeight="1">
      <c r="A7" s="291" t="s">
        <v>253</v>
      </c>
      <c r="B7" s="292" t="s">
        <v>254</v>
      </c>
      <c r="C7" s="292" t="s">
        <v>40</v>
      </c>
      <c r="D7" s="291" t="s">
        <v>68</v>
      </c>
      <c r="E7" s="292" t="s">
        <v>52</v>
      </c>
      <c r="F7" s="294" t="s">
        <v>52</v>
      </c>
      <c r="G7" s="294" t="s">
        <v>32</v>
      </c>
      <c r="H7" s="291" t="s">
        <v>52</v>
      </c>
      <c r="I7" s="293" t="s">
        <v>53</v>
      </c>
      <c r="J7" s="295" t="s">
        <v>158</v>
      </c>
      <c r="K7" s="297" t="s">
        <v>54</v>
      </c>
      <c r="L7" s="299" t="s">
        <v>85</v>
      </c>
      <c r="M7" s="297" t="s">
        <v>37</v>
      </c>
      <c r="N7" s="299">
        <v>0</v>
      </c>
      <c r="O7" s="299">
        <v>0.95</v>
      </c>
      <c r="P7" s="119" t="s">
        <v>195</v>
      </c>
      <c r="Q7" s="116" t="s">
        <v>196</v>
      </c>
      <c r="R7" s="116" t="s">
        <v>85</v>
      </c>
      <c r="S7" s="116" t="s">
        <v>37</v>
      </c>
      <c r="T7" s="117"/>
      <c r="U7" s="117">
        <v>0.93</v>
      </c>
      <c r="V7" s="301" t="s">
        <v>82</v>
      </c>
      <c r="W7" s="287">
        <v>0.93</v>
      </c>
      <c r="X7" s="285">
        <v>0.95</v>
      </c>
      <c r="Y7" s="287">
        <f>(W7/X7)/2</f>
        <v>0.48947368421052634</v>
      </c>
      <c r="Z7" s="289" t="s">
        <v>294</v>
      </c>
      <c r="AA7" s="146">
        <v>0.95</v>
      </c>
      <c r="AB7" s="114">
        <v>0.95</v>
      </c>
      <c r="AC7" s="146">
        <v>0.5</v>
      </c>
      <c r="AD7" s="115" t="s">
        <v>295</v>
      </c>
    </row>
    <row r="8" spans="1:30" ht="94.5" customHeight="1">
      <c r="A8" s="291"/>
      <c r="B8" s="292"/>
      <c r="C8" s="292"/>
      <c r="D8" s="291"/>
      <c r="E8" s="292"/>
      <c r="F8" s="294"/>
      <c r="G8" s="294"/>
      <c r="H8" s="291"/>
      <c r="I8" s="293"/>
      <c r="J8" s="296"/>
      <c r="K8" s="298"/>
      <c r="L8" s="300"/>
      <c r="M8" s="298"/>
      <c r="N8" s="300"/>
      <c r="O8" s="300"/>
      <c r="P8" s="47" t="s">
        <v>197</v>
      </c>
      <c r="Q8" s="46" t="s">
        <v>198</v>
      </c>
      <c r="R8" s="114" t="s">
        <v>85</v>
      </c>
      <c r="S8" s="74" t="s">
        <v>37</v>
      </c>
      <c r="T8" s="114"/>
      <c r="U8" s="114">
        <v>0.95</v>
      </c>
      <c r="V8" s="302"/>
      <c r="W8" s="288"/>
      <c r="X8" s="286"/>
      <c r="Y8" s="288"/>
      <c r="Z8" s="290"/>
      <c r="AA8" s="146">
        <v>0.92300000000000004</v>
      </c>
      <c r="AB8" s="114">
        <v>0.95</v>
      </c>
      <c r="AC8" s="146">
        <f>(AA8/AB8)/2</f>
        <v>0.48578947368421055</v>
      </c>
      <c r="AD8" s="115" t="s">
        <v>296</v>
      </c>
    </row>
    <row r="9" spans="1:30" ht="82.5" customHeight="1">
      <c r="A9" s="291"/>
      <c r="B9" s="292"/>
      <c r="C9" s="292"/>
      <c r="D9" s="291"/>
      <c r="E9" s="292"/>
      <c r="F9" s="294"/>
      <c r="G9" s="294"/>
      <c r="H9" s="291"/>
      <c r="I9" s="292"/>
      <c r="J9" s="120" t="s">
        <v>84</v>
      </c>
      <c r="K9" s="121" t="s">
        <v>83</v>
      </c>
      <c r="L9" s="121" t="s">
        <v>86</v>
      </c>
      <c r="M9" s="121" t="s">
        <v>37</v>
      </c>
      <c r="N9" s="113">
        <v>0.81</v>
      </c>
      <c r="O9" s="113"/>
      <c r="P9" s="118"/>
      <c r="Q9" s="118"/>
      <c r="R9" s="118"/>
      <c r="S9" s="118"/>
      <c r="T9" s="118"/>
      <c r="U9" s="118"/>
      <c r="V9" s="303"/>
      <c r="W9" s="117"/>
      <c r="X9" s="117"/>
      <c r="Y9" s="117"/>
      <c r="Z9" s="117" t="s">
        <v>291</v>
      </c>
      <c r="AA9" s="111"/>
      <c r="AB9" s="111"/>
      <c r="AC9" s="111"/>
      <c r="AD9" s="112"/>
    </row>
    <row r="10" spans="1:30" ht="45.75" thickBot="1">
      <c r="X10" s="86" t="s">
        <v>135</v>
      </c>
      <c r="Y10" s="147">
        <f>AVERAGE(Y7:Y9)</f>
        <v>0.48947368421052634</v>
      </c>
      <c r="AB10" s="86" t="s">
        <v>137</v>
      </c>
      <c r="AC10" s="147">
        <f>AVERAGE(AC7:AC9)</f>
        <v>0.49289473684210527</v>
      </c>
    </row>
  </sheetData>
  <mergeCells count="34">
    <mergeCell ref="Z1:AB3"/>
    <mergeCell ref="J7:J8"/>
    <mergeCell ref="K7:K8"/>
    <mergeCell ref="L7:L8"/>
    <mergeCell ref="M7:M8"/>
    <mergeCell ref="N7:N8"/>
    <mergeCell ref="O7:O8"/>
    <mergeCell ref="J4:O5"/>
    <mergeCell ref="P4:U5"/>
    <mergeCell ref="V4:V5"/>
    <mergeCell ref="W4:AD4"/>
    <mergeCell ref="W5:Z5"/>
    <mergeCell ref="AA5:AD5"/>
    <mergeCell ref="V7:V9"/>
    <mergeCell ref="C1:V3"/>
    <mergeCell ref="W7:W8"/>
    <mergeCell ref="A4:I4"/>
    <mergeCell ref="C5:D5"/>
    <mergeCell ref="E5:F5"/>
    <mergeCell ref="I5:I6"/>
    <mergeCell ref="A5:B5"/>
    <mergeCell ref="H5:H6"/>
    <mergeCell ref="X7:X8"/>
    <mergeCell ref="Y7:Y8"/>
    <mergeCell ref="Z7:Z8"/>
    <mergeCell ref="A7:A9"/>
    <mergeCell ref="B7:B9"/>
    <mergeCell ref="C7:C9"/>
    <mergeCell ref="D7:D9"/>
    <mergeCell ref="I7:I9"/>
    <mergeCell ref="H7:H9"/>
    <mergeCell ref="G7:G9"/>
    <mergeCell ref="F7:F9"/>
    <mergeCell ref="E7:E9"/>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IW14"/>
  <sheetViews>
    <sheetView topLeftCell="V5" zoomScaleNormal="100" zoomScalePageLayoutView="130" workbookViewId="0">
      <selection activeCell="X9" sqref="X9:Y9"/>
    </sheetView>
  </sheetViews>
  <sheetFormatPr defaultColWidth="11.42578125" defaultRowHeight="15"/>
  <cols>
    <col min="1" max="1" width="23.140625" customWidth="1"/>
    <col min="2" max="2" width="23" customWidth="1"/>
    <col min="3" max="3" width="22.42578125" customWidth="1"/>
    <col min="4" max="5" width="22" customWidth="1"/>
    <col min="6" max="6" width="14.7109375" customWidth="1"/>
    <col min="7" max="7" width="14.140625" customWidth="1"/>
    <col min="8" max="8" width="17.42578125" customWidth="1"/>
    <col min="9" max="9" width="23.42578125" customWidth="1"/>
    <col min="10" max="10" width="22.28515625" customWidth="1"/>
    <col min="11" max="11" width="18.42578125" customWidth="1"/>
    <col min="12" max="12" width="14.42578125" customWidth="1"/>
    <col min="13" max="13" width="13.85546875" customWidth="1"/>
    <col min="14" max="14" width="24.42578125" hidden="1" customWidth="1"/>
    <col min="15" max="15" width="13.140625" customWidth="1"/>
    <col min="16" max="16" width="18.85546875" customWidth="1"/>
    <col min="17" max="17" width="19" customWidth="1"/>
    <col min="18" max="18" width="17.42578125" customWidth="1"/>
    <col min="19" max="19" width="13.42578125" bestFit="1" customWidth="1"/>
    <col min="20" max="20" width="13.42578125" hidden="1" customWidth="1"/>
    <col min="21" max="21" width="17.42578125" bestFit="1" customWidth="1"/>
    <col min="22" max="22" width="17.140625" customWidth="1"/>
    <col min="24" max="24" width="15.42578125" customWidth="1"/>
    <col min="25" max="25" width="15.85546875" customWidth="1"/>
    <col min="26" max="26" width="57.5703125" customWidth="1"/>
    <col min="28" max="28" width="17.7109375" customWidth="1"/>
    <col min="29" max="29" width="14.42578125" customWidth="1"/>
    <col min="30" max="30" width="69.85546875" customWidth="1"/>
    <col min="69" max="932" width="11.42578125" style="23"/>
  </cols>
  <sheetData>
    <row r="1" spans="1:933" s="1" customFormat="1">
      <c r="C1" s="201" t="s">
        <v>212</v>
      </c>
      <c r="D1" s="201"/>
      <c r="E1" s="201"/>
      <c r="F1" s="201"/>
      <c r="G1" s="201"/>
      <c r="H1" s="201"/>
      <c r="I1" s="201"/>
      <c r="J1" s="201"/>
      <c r="K1" s="201"/>
      <c r="L1" s="201"/>
      <c r="M1" s="201"/>
      <c r="N1" s="201"/>
      <c r="O1" s="201"/>
      <c r="P1" s="201"/>
      <c r="Q1" s="201"/>
      <c r="R1" s="201"/>
      <c r="S1" s="201"/>
      <c r="T1" s="201"/>
      <c r="U1" s="201"/>
      <c r="V1" s="201"/>
      <c r="AA1" s="224"/>
      <c r="AB1" s="225"/>
      <c r="AC1" s="77" t="s">
        <v>171</v>
      </c>
      <c r="AD1" s="80">
        <v>44512</v>
      </c>
      <c r="AE1"/>
      <c r="AF1"/>
      <c r="AG1"/>
      <c r="AH1"/>
      <c r="AI1"/>
      <c r="AJ1"/>
      <c r="AK1"/>
      <c r="AL1"/>
      <c r="AM1"/>
      <c r="AN1"/>
      <c r="AO1"/>
      <c r="AP1"/>
      <c r="AQ1"/>
      <c r="AR1"/>
      <c r="AS1"/>
      <c r="AT1"/>
      <c r="AU1"/>
      <c r="AV1"/>
      <c r="AW1"/>
      <c r="AX1"/>
      <c r="AY1"/>
      <c r="AZ1"/>
      <c r="BA1"/>
      <c r="BB1"/>
      <c r="BC1"/>
      <c r="BD1"/>
      <c r="BE1"/>
      <c r="BF1"/>
      <c r="BG1"/>
      <c r="BH1"/>
      <c r="BI1"/>
      <c r="BJ1"/>
      <c r="BK1"/>
      <c r="BL1"/>
      <c r="BM1"/>
      <c r="BN1"/>
      <c r="BO1"/>
      <c r="BP1"/>
    </row>
    <row r="2" spans="1:933" s="1" customFormat="1">
      <c r="C2" s="201"/>
      <c r="D2" s="201"/>
      <c r="E2" s="201"/>
      <c r="F2" s="201"/>
      <c r="G2" s="201"/>
      <c r="H2" s="201"/>
      <c r="I2" s="201"/>
      <c r="J2" s="201"/>
      <c r="K2" s="201"/>
      <c r="L2" s="201"/>
      <c r="M2" s="201"/>
      <c r="N2" s="201"/>
      <c r="O2" s="201"/>
      <c r="P2" s="201"/>
      <c r="Q2" s="201"/>
      <c r="R2" s="201"/>
      <c r="S2" s="201"/>
      <c r="T2" s="201"/>
      <c r="U2" s="201"/>
      <c r="V2" s="201"/>
      <c r="AA2" s="224"/>
      <c r="AB2" s="225"/>
      <c r="AC2" s="78" t="s">
        <v>0</v>
      </c>
      <c r="AD2" s="79">
        <v>3</v>
      </c>
      <c r="AE2"/>
      <c r="AF2"/>
      <c r="AG2"/>
      <c r="AH2"/>
      <c r="AI2"/>
      <c r="AJ2"/>
      <c r="AK2"/>
      <c r="AL2"/>
      <c r="AM2"/>
      <c r="AN2"/>
      <c r="AO2"/>
      <c r="AP2"/>
      <c r="AQ2"/>
      <c r="AR2"/>
      <c r="AS2"/>
      <c r="AT2"/>
      <c r="AU2"/>
      <c r="AV2"/>
      <c r="AW2"/>
      <c r="AX2"/>
      <c r="AY2"/>
      <c r="AZ2"/>
      <c r="BA2"/>
      <c r="BB2"/>
      <c r="BC2"/>
      <c r="BD2"/>
      <c r="BE2"/>
      <c r="BF2"/>
      <c r="BG2"/>
      <c r="BH2"/>
      <c r="BI2"/>
      <c r="BJ2"/>
      <c r="BK2"/>
      <c r="BL2"/>
      <c r="BM2"/>
      <c r="BN2"/>
      <c r="BO2"/>
      <c r="BP2"/>
    </row>
    <row r="3" spans="1:933" s="1" customFormat="1" ht="31.5" customHeight="1">
      <c r="C3" s="201"/>
      <c r="D3" s="201"/>
      <c r="E3" s="201"/>
      <c r="F3" s="201"/>
      <c r="G3" s="201"/>
      <c r="H3" s="201"/>
      <c r="I3" s="201"/>
      <c r="J3" s="201"/>
      <c r="K3" s="201"/>
      <c r="L3" s="201"/>
      <c r="M3" s="201"/>
      <c r="N3" s="201"/>
      <c r="O3" s="201"/>
      <c r="P3" s="201"/>
      <c r="Q3" s="201"/>
      <c r="R3" s="201"/>
      <c r="S3" s="201"/>
      <c r="T3" s="201"/>
      <c r="U3" s="201"/>
      <c r="V3" s="201"/>
      <c r="AA3" s="224"/>
      <c r="AB3" s="225"/>
      <c r="AC3" s="78" t="s">
        <v>172</v>
      </c>
      <c r="AD3" s="79" t="s">
        <v>173</v>
      </c>
      <c r="AE3"/>
      <c r="AF3"/>
      <c r="AG3"/>
      <c r="AH3"/>
      <c r="AI3"/>
      <c r="AJ3"/>
      <c r="AK3"/>
      <c r="AL3"/>
      <c r="AM3"/>
      <c r="AN3"/>
      <c r="AO3"/>
      <c r="AP3"/>
      <c r="AQ3"/>
      <c r="AR3"/>
      <c r="AS3"/>
      <c r="AT3"/>
      <c r="AU3"/>
      <c r="AV3"/>
      <c r="AW3"/>
      <c r="AX3"/>
      <c r="AY3"/>
      <c r="AZ3"/>
      <c r="BA3"/>
      <c r="BB3"/>
      <c r="BC3"/>
      <c r="BD3"/>
      <c r="BE3"/>
      <c r="BF3"/>
      <c r="BG3"/>
      <c r="BH3"/>
      <c r="BI3"/>
      <c r="BJ3"/>
      <c r="BK3"/>
      <c r="BL3"/>
      <c r="BM3"/>
      <c r="BN3"/>
      <c r="BO3"/>
      <c r="BP3"/>
    </row>
    <row r="4" spans="1:933"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29" t="s">
        <v>62</v>
      </c>
      <c r="X4" s="230"/>
      <c r="Y4" s="230"/>
      <c r="Z4" s="230"/>
      <c r="AA4" s="230"/>
      <c r="AB4" s="230"/>
      <c r="AC4" s="230"/>
      <c r="AD4" s="231"/>
      <c r="AE4"/>
      <c r="AF4"/>
      <c r="AG4"/>
      <c r="AH4"/>
      <c r="AI4"/>
      <c r="AJ4"/>
      <c r="AK4"/>
      <c r="AL4"/>
      <c r="AM4"/>
      <c r="AN4"/>
      <c r="AO4"/>
      <c r="AP4"/>
      <c r="AQ4"/>
      <c r="AR4"/>
      <c r="AS4"/>
      <c r="AT4"/>
      <c r="AU4"/>
      <c r="AV4"/>
      <c r="AW4"/>
      <c r="AX4"/>
      <c r="AY4"/>
      <c r="AZ4"/>
      <c r="BA4"/>
      <c r="BB4"/>
      <c r="BC4"/>
      <c r="BD4"/>
      <c r="BE4"/>
      <c r="BF4"/>
      <c r="BG4"/>
      <c r="BH4"/>
      <c r="BI4"/>
      <c r="BJ4"/>
      <c r="BK4"/>
      <c r="BL4"/>
      <c r="BM4"/>
      <c r="BN4"/>
      <c r="BO4"/>
      <c r="BP4"/>
    </row>
    <row r="5" spans="1:933" s="9" customFormat="1" ht="45">
      <c r="A5" s="232" t="s">
        <v>5</v>
      </c>
      <c r="B5" s="227"/>
      <c r="C5" s="232" t="s">
        <v>6</v>
      </c>
      <c r="D5" s="228"/>
      <c r="E5" s="232" t="s">
        <v>7</v>
      </c>
      <c r="F5" s="228"/>
      <c r="G5" s="73"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c r="AF5"/>
      <c r="AG5"/>
      <c r="AH5"/>
      <c r="AI5"/>
      <c r="AJ5"/>
      <c r="AK5"/>
      <c r="AL5"/>
      <c r="AM5"/>
      <c r="AN5"/>
      <c r="AO5"/>
      <c r="AP5"/>
      <c r="AQ5"/>
      <c r="AR5"/>
      <c r="AS5"/>
      <c r="AT5"/>
      <c r="AU5"/>
      <c r="AV5"/>
      <c r="AW5"/>
      <c r="AX5"/>
      <c r="AY5"/>
      <c r="AZ5"/>
      <c r="BA5"/>
      <c r="BB5"/>
      <c r="BC5"/>
      <c r="BD5"/>
      <c r="BE5"/>
      <c r="BF5"/>
      <c r="BG5"/>
      <c r="BH5"/>
      <c r="BI5"/>
      <c r="BJ5"/>
      <c r="BK5"/>
      <c r="BL5"/>
      <c r="BM5"/>
      <c r="BN5"/>
      <c r="BO5"/>
      <c r="BP5"/>
    </row>
    <row r="6" spans="1:933" s="9" customFormat="1" ht="45">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c r="AE6"/>
      <c r="AF6"/>
      <c r="AG6"/>
      <c r="AH6"/>
      <c r="AI6"/>
      <c r="AJ6"/>
      <c r="AK6"/>
      <c r="AL6"/>
      <c r="AM6"/>
      <c r="AN6"/>
      <c r="AO6"/>
      <c r="AP6"/>
      <c r="AQ6"/>
      <c r="AR6"/>
      <c r="AS6"/>
      <c r="AT6"/>
      <c r="AU6"/>
      <c r="AV6"/>
      <c r="AW6"/>
      <c r="AX6"/>
      <c r="AY6"/>
      <c r="AZ6"/>
      <c r="BA6"/>
      <c r="BB6"/>
      <c r="BC6"/>
      <c r="BD6"/>
      <c r="BE6"/>
      <c r="BF6"/>
      <c r="BG6"/>
      <c r="BH6"/>
      <c r="BI6"/>
      <c r="BJ6"/>
      <c r="BK6"/>
      <c r="BL6"/>
      <c r="BM6"/>
      <c r="BN6"/>
      <c r="BO6"/>
      <c r="BP6"/>
    </row>
    <row r="7" spans="1:933" s="10" customFormat="1" ht="318.75">
      <c r="A7" s="317" t="s">
        <v>253</v>
      </c>
      <c r="B7" s="317" t="s">
        <v>254</v>
      </c>
      <c r="C7" s="317" t="s">
        <v>49</v>
      </c>
      <c r="D7" s="317" t="s">
        <v>71</v>
      </c>
      <c r="E7" s="317" t="s">
        <v>29</v>
      </c>
      <c r="F7" s="267" t="s">
        <v>48</v>
      </c>
      <c r="G7" s="317" t="s">
        <v>42</v>
      </c>
      <c r="H7" s="317" t="s">
        <v>50</v>
      </c>
      <c r="I7" s="317" t="s">
        <v>53</v>
      </c>
      <c r="J7" s="314" t="s">
        <v>51</v>
      </c>
      <c r="K7" s="314" t="s">
        <v>206</v>
      </c>
      <c r="L7" s="314" t="s">
        <v>85</v>
      </c>
      <c r="M7" s="314" t="s">
        <v>37</v>
      </c>
      <c r="N7" s="314"/>
      <c r="O7" s="304">
        <v>0.1</v>
      </c>
      <c r="P7" s="51" t="s">
        <v>199</v>
      </c>
      <c r="Q7" s="51" t="s">
        <v>200</v>
      </c>
      <c r="R7" s="50" t="s">
        <v>85</v>
      </c>
      <c r="S7" s="74" t="s">
        <v>37</v>
      </c>
      <c r="T7" s="51"/>
      <c r="U7" s="60">
        <v>0.57999999999999996</v>
      </c>
      <c r="V7" s="316" t="s">
        <v>134</v>
      </c>
      <c r="W7" s="306">
        <v>0.17299999999999999</v>
      </c>
      <c r="X7" s="308">
        <v>0.1</v>
      </c>
      <c r="Y7" s="310">
        <f>100%/2</f>
        <v>0.5</v>
      </c>
      <c r="Z7" s="312" t="s">
        <v>297</v>
      </c>
      <c r="AA7" s="59">
        <v>0.53</v>
      </c>
      <c r="AB7" s="59">
        <v>0.57999999999999996</v>
      </c>
      <c r="AC7" s="148">
        <f>(AA7/AB7)/2</f>
        <v>0.45689655172413801</v>
      </c>
      <c r="AD7" s="52" t="s">
        <v>298</v>
      </c>
      <c r="AE7"/>
      <c r="AF7"/>
      <c r="AG7"/>
      <c r="AH7"/>
      <c r="AI7"/>
      <c r="AJ7"/>
      <c r="AK7"/>
      <c r="AL7"/>
      <c r="AM7"/>
      <c r="AN7"/>
      <c r="AO7"/>
      <c r="AP7"/>
      <c r="AQ7"/>
      <c r="AR7"/>
      <c r="AS7"/>
      <c r="AT7"/>
      <c r="AU7"/>
      <c r="AV7"/>
      <c r="AW7"/>
      <c r="AX7"/>
      <c r="AY7"/>
      <c r="AZ7"/>
      <c r="BA7"/>
      <c r="BB7"/>
      <c r="BC7"/>
      <c r="BD7"/>
      <c r="BE7"/>
      <c r="BF7"/>
      <c r="BG7"/>
      <c r="BH7"/>
      <c r="BI7"/>
      <c r="BJ7"/>
      <c r="BK7"/>
      <c r="BL7"/>
      <c r="BM7"/>
      <c r="BN7"/>
      <c r="BO7"/>
      <c r="BP7"/>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5"/>
    </row>
    <row r="8" spans="1:933" s="10" customFormat="1" ht="252">
      <c r="A8" s="317"/>
      <c r="B8" s="317"/>
      <c r="C8" s="317"/>
      <c r="D8" s="317"/>
      <c r="E8" s="317"/>
      <c r="F8" s="267"/>
      <c r="G8" s="317"/>
      <c r="H8" s="317"/>
      <c r="I8" s="317"/>
      <c r="J8" s="315"/>
      <c r="K8" s="315"/>
      <c r="L8" s="315"/>
      <c r="M8" s="315"/>
      <c r="N8" s="315"/>
      <c r="O8" s="305"/>
      <c r="P8" s="49" t="s">
        <v>201</v>
      </c>
      <c r="Q8" s="49" t="s">
        <v>207</v>
      </c>
      <c r="R8" s="75" t="s">
        <v>85</v>
      </c>
      <c r="S8" s="75" t="s">
        <v>33</v>
      </c>
      <c r="T8" s="49"/>
      <c r="U8" s="184">
        <v>20</v>
      </c>
      <c r="V8" s="316"/>
      <c r="W8" s="307"/>
      <c r="X8" s="309"/>
      <c r="Y8" s="311"/>
      <c r="Z8" s="313"/>
      <c r="AA8" s="50">
        <v>14</v>
      </c>
      <c r="AB8" s="51">
        <v>20</v>
      </c>
      <c r="AC8" s="146">
        <f>AA8/AB8</f>
        <v>0.7</v>
      </c>
      <c r="AD8" s="74" t="s">
        <v>299</v>
      </c>
      <c r="AE8"/>
      <c r="AF8"/>
      <c r="AG8"/>
      <c r="AH8"/>
      <c r="AI8"/>
      <c r="AJ8"/>
      <c r="AK8"/>
      <c r="AL8"/>
      <c r="AM8"/>
      <c r="AN8"/>
      <c r="AO8"/>
      <c r="AP8"/>
      <c r="AQ8"/>
      <c r="AR8"/>
      <c r="AS8"/>
      <c r="AT8"/>
      <c r="AU8"/>
      <c r="AV8"/>
      <c r="AW8"/>
      <c r="AX8"/>
      <c r="AY8"/>
      <c r="AZ8"/>
      <c r="BA8"/>
      <c r="BB8"/>
      <c r="BC8"/>
      <c r="BD8"/>
      <c r="BE8"/>
      <c r="BF8"/>
      <c r="BG8"/>
      <c r="BH8"/>
      <c r="BI8"/>
      <c r="BJ8"/>
      <c r="BK8"/>
      <c r="BL8"/>
      <c r="BM8"/>
      <c r="BN8"/>
      <c r="BO8"/>
      <c r="BP8"/>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5"/>
    </row>
    <row r="9" spans="1:933" ht="45.75" thickBot="1">
      <c r="X9" s="86" t="s">
        <v>135</v>
      </c>
      <c r="Y9" s="147">
        <f>AVERAGE(Y6:Y8)</f>
        <v>0.5</v>
      </c>
      <c r="AB9" s="86" t="s">
        <v>135</v>
      </c>
      <c r="AC9" s="147">
        <f>AVERAGE(AC6:AC8)</f>
        <v>0.57844827586206904</v>
      </c>
    </row>
    <row r="10" spans="1:933">
      <c r="S10" s="11"/>
    </row>
    <row r="13" spans="1:933">
      <c r="Y13" s="12"/>
    </row>
    <row r="14" spans="1:933">
      <c r="Y14" s="13"/>
    </row>
  </sheetData>
  <mergeCells count="34">
    <mergeCell ref="AA1:AB3"/>
    <mergeCell ref="H5:H6"/>
    <mergeCell ref="V7:V8"/>
    <mergeCell ref="A7:A8"/>
    <mergeCell ref="B7:B8"/>
    <mergeCell ref="C7:C8"/>
    <mergeCell ref="D7:D8"/>
    <mergeCell ref="E7:E8"/>
    <mergeCell ref="F7:F8"/>
    <mergeCell ref="G7:G8"/>
    <mergeCell ref="H7:H8"/>
    <mergeCell ref="I7:I8"/>
    <mergeCell ref="C1:V3"/>
    <mergeCell ref="A4:I4"/>
    <mergeCell ref="J4:O5"/>
    <mergeCell ref="P4:U5"/>
    <mergeCell ref="A5:B5"/>
    <mergeCell ref="V4:V5"/>
    <mergeCell ref="W4:AD4"/>
    <mergeCell ref="C5:D5"/>
    <mergeCell ref="E5:F5"/>
    <mergeCell ref="I5:I6"/>
    <mergeCell ref="W5:Z5"/>
    <mergeCell ref="AA5:AD5"/>
    <mergeCell ref="J7:J8"/>
    <mergeCell ref="K7:K8"/>
    <mergeCell ref="L7:L8"/>
    <mergeCell ref="M7:M8"/>
    <mergeCell ref="N7:N8"/>
    <mergeCell ref="O7:O8"/>
    <mergeCell ref="W7:W8"/>
    <mergeCell ref="X7:X8"/>
    <mergeCell ref="Y7:Y8"/>
    <mergeCell ref="Z7:Z8"/>
  </mergeCells>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E51D-CC6B-4EFC-A844-2B24E476AD96}">
  <sheetPr>
    <tabColor theme="9" tint="0.79998168889431442"/>
  </sheetPr>
  <dimension ref="A1:AL9"/>
  <sheetViews>
    <sheetView topLeftCell="Q1" workbookViewId="0">
      <selection activeCell="N6" sqref="N1:N1048576"/>
    </sheetView>
  </sheetViews>
  <sheetFormatPr defaultColWidth="11.42578125" defaultRowHeight="15"/>
  <cols>
    <col min="1" max="1" width="21.140625" style="15" customWidth="1"/>
    <col min="2" max="2" width="17.85546875" style="15" customWidth="1"/>
    <col min="3" max="3" width="26.42578125" style="15" customWidth="1"/>
    <col min="4" max="4" width="18.140625" style="15" customWidth="1"/>
    <col min="5" max="5" width="20.42578125" style="15" customWidth="1"/>
    <col min="6" max="6" width="15.42578125" style="15" customWidth="1"/>
    <col min="7" max="7" width="19.7109375" style="15" customWidth="1"/>
    <col min="8" max="8" width="16.42578125" style="15" customWidth="1"/>
    <col min="9" max="9" width="21.85546875" style="15" customWidth="1"/>
    <col min="10" max="10" width="23" style="15" customWidth="1"/>
    <col min="11" max="11" width="25.42578125" style="15" customWidth="1"/>
    <col min="12" max="12" width="13.42578125" style="15" customWidth="1"/>
    <col min="13" max="13" width="11.42578125" style="15"/>
    <col min="14" max="14" width="20.28515625" style="15" hidden="1" customWidth="1"/>
    <col min="15" max="15" width="20.140625" style="15" customWidth="1"/>
    <col min="16" max="16" width="25.28515625" style="15" customWidth="1"/>
    <col min="17" max="17" width="20.85546875" style="15" customWidth="1"/>
    <col min="18" max="18" width="17.85546875" style="15" customWidth="1"/>
    <col min="19" max="19" width="17.42578125" style="16" bestFit="1" customWidth="1"/>
    <col min="20" max="20" width="16.7109375" style="16" customWidth="1"/>
    <col min="21" max="21" width="16.7109375" style="15" customWidth="1"/>
    <col min="22" max="22" width="16.28515625" style="15" customWidth="1"/>
    <col min="23" max="23" width="10.28515625" style="15" customWidth="1"/>
    <col min="24" max="24" width="16.5703125" style="15" customWidth="1"/>
    <col min="25" max="25" width="11.28515625" style="15" customWidth="1"/>
    <col min="26" max="26" width="116.7109375" style="15" customWidth="1"/>
    <col min="27" max="27" width="11.42578125" style="15"/>
    <col min="28" max="28" width="12.42578125" style="15" customWidth="1"/>
    <col min="29" max="29" width="14.7109375" style="15" customWidth="1"/>
    <col min="30" max="30" width="57.140625" style="15" customWidth="1"/>
    <col min="31" max="16384" width="11.42578125" style="15"/>
  </cols>
  <sheetData>
    <row r="1" spans="1:38" s="1" customFormat="1" ht="12">
      <c r="C1" s="201" t="s">
        <v>212</v>
      </c>
      <c r="D1" s="201"/>
      <c r="E1" s="201"/>
      <c r="F1" s="201"/>
      <c r="G1" s="201"/>
      <c r="H1" s="201"/>
      <c r="I1" s="201"/>
      <c r="J1" s="201"/>
      <c r="K1" s="201"/>
      <c r="L1" s="201"/>
      <c r="M1" s="201"/>
      <c r="N1" s="201"/>
      <c r="O1" s="201"/>
      <c r="P1" s="201"/>
      <c r="Q1" s="201"/>
      <c r="R1" s="201"/>
      <c r="S1" s="201"/>
      <c r="T1" s="201"/>
      <c r="U1" s="201"/>
      <c r="V1" s="201"/>
      <c r="Z1" s="224"/>
      <c r="AA1" s="224"/>
      <c r="AB1" s="225"/>
      <c r="AC1" s="77" t="s">
        <v>171</v>
      </c>
      <c r="AD1" s="80">
        <v>44512</v>
      </c>
      <c r="AE1" s="6"/>
      <c r="AF1" s="6"/>
      <c r="AG1" s="6"/>
      <c r="AH1" s="6"/>
      <c r="AI1" s="6"/>
      <c r="AJ1" s="6"/>
      <c r="AK1" s="6"/>
      <c r="AL1" s="6"/>
    </row>
    <row r="2" spans="1:38" s="1" customFormat="1" ht="21.75" customHeight="1">
      <c r="C2" s="201"/>
      <c r="D2" s="201"/>
      <c r="E2" s="201"/>
      <c r="F2" s="201"/>
      <c r="G2" s="201"/>
      <c r="H2" s="201"/>
      <c r="I2" s="201"/>
      <c r="J2" s="201"/>
      <c r="K2" s="201"/>
      <c r="L2" s="201"/>
      <c r="M2" s="201"/>
      <c r="N2" s="201"/>
      <c r="O2" s="201"/>
      <c r="P2" s="201"/>
      <c r="Q2" s="201"/>
      <c r="R2" s="201"/>
      <c r="S2" s="201"/>
      <c r="T2" s="201"/>
      <c r="U2" s="201"/>
      <c r="V2" s="201"/>
      <c r="Z2" s="224"/>
      <c r="AA2" s="224"/>
      <c r="AB2" s="225"/>
      <c r="AC2" s="78" t="s">
        <v>0</v>
      </c>
      <c r="AD2" s="79">
        <v>3</v>
      </c>
      <c r="AE2" s="6"/>
      <c r="AF2" s="6"/>
      <c r="AG2" s="6"/>
      <c r="AH2" s="6"/>
      <c r="AI2" s="6"/>
      <c r="AJ2" s="6"/>
      <c r="AK2" s="6"/>
      <c r="AL2" s="6"/>
    </row>
    <row r="3" spans="1:38" s="1" customFormat="1" ht="30" customHeight="1">
      <c r="C3" s="201"/>
      <c r="D3" s="201"/>
      <c r="E3" s="201"/>
      <c r="F3" s="201"/>
      <c r="G3" s="201"/>
      <c r="H3" s="201"/>
      <c r="I3" s="201"/>
      <c r="J3" s="201"/>
      <c r="K3" s="201"/>
      <c r="L3" s="201"/>
      <c r="M3" s="201"/>
      <c r="N3" s="201"/>
      <c r="O3" s="201"/>
      <c r="P3" s="201"/>
      <c r="Q3" s="201"/>
      <c r="R3" s="201"/>
      <c r="S3" s="201"/>
      <c r="T3" s="201"/>
      <c r="U3" s="201"/>
      <c r="V3" s="201"/>
      <c r="Z3" s="224"/>
      <c r="AA3" s="224"/>
      <c r="AB3" s="225"/>
      <c r="AC3" s="78" t="s">
        <v>172</v>
      </c>
      <c r="AD3" s="79" t="s">
        <v>173</v>
      </c>
      <c r="AE3" s="6"/>
      <c r="AF3" s="6"/>
      <c r="AG3" s="6"/>
      <c r="AH3" s="6"/>
      <c r="AI3" s="6"/>
      <c r="AJ3" s="6"/>
      <c r="AK3" s="6"/>
      <c r="AL3" s="6"/>
    </row>
    <row r="4" spans="1:38"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08" t="s">
        <v>62</v>
      </c>
      <c r="X4" s="209"/>
      <c r="Y4" s="209"/>
      <c r="Z4" s="209"/>
      <c r="AA4" s="209"/>
      <c r="AB4" s="209"/>
      <c r="AC4" s="209"/>
      <c r="AD4" s="210"/>
      <c r="AE4" s="6"/>
      <c r="AF4" s="6"/>
      <c r="AG4" s="6"/>
      <c r="AH4" s="6"/>
      <c r="AI4" s="6"/>
      <c r="AJ4" s="6"/>
      <c r="AK4" s="6"/>
      <c r="AL4" s="6"/>
    </row>
    <row r="5" spans="1:38" s="9" customFormat="1" ht="36" customHeight="1">
      <c r="A5" s="232" t="s">
        <v>5</v>
      </c>
      <c r="B5" s="227"/>
      <c r="C5" s="232" t="s">
        <v>6</v>
      </c>
      <c r="D5" s="228"/>
      <c r="E5" s="232" t="s">
        <v>7</v>
      </c>
      <c r="F5" s="228"/>
      <c r="G5" s="73"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s="6"/>
      <c r="AF5" s="6"/>
      <c r="AG5" s="6"/>
      <c r="AH5" s="6"/>
      <c r="AI5" s="6"/>
      <c r="AJ5" s="6"/>
      <c r="AK5" s="6"/>
      <c r="AL5" s="6"/>
    </row>
    <row r="6" spans="1:38" s="9" customFormat="1" ht="45">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c r="AE6" s="6"/>
      <c r="AF6" s="6"/>
      <c r="AG6" s="6"/>
      <c r="AH6" s="6"/>
      <c r="AI6" s="6"/>
      <c r="AJ6" s="6"/>
      <c r="AK6" s="6"/>
      <c r="AL6" s="6"/>
    </row>
    <row r="7" spans="1:38" s="17" customFormat="1" ht="60">
      <c r="A7" s="222" t="s">
        <v>253</v>
      </c>
      <c r="B7" s="222" t="s">
        <v>254</v>
      </c>
      <c r="C7" s="222" t="s">
        <v>49</v>
      </c>
      <c r="D7" s="222" t="s">
        <v>90</v>
      </c>
      <c r="E7" s="222" t="s">
        <v>29</v>
      </c>
      <c r="F7" s="222" t="s">
        <v>39</v>
      </c>
      <c r="G7" s="222" t="s">
        <v>32</v>
      </c>
      <c r="H7" s="222" t="s">
        <v>202</v>
      </c>
      <c r="I7" s="320" t="s">
        <v>150</v>
      </c>
      <c r="J7" s="27" t="s">
        <v>204</v>
      </c>
      <c r="K7" s="27" t="s">
        <v>205</v>
      </c>
      <c r="L7" s="27" t="s">
        <v>72</v>
      </c>
      <c r="M7" s="27" t="s">
        <v>37</v>
      </c>
      <c r="N7" s="27">
        <v>0</v>
      </c>
      <c r="O7" s="45">
        <v>1</v>
      </c>
      <c r="P7" s="122"/>
      <c r="Q7" s="122"/>
      <c r="R7" s="122"/>
      <c r="S7" s="122"/>
      <c r="T7" s="122"/>
      <c r="U7" s="122"/>
      <c r="V7" s="318" t="s">
        <v>203</v>
      </c>
      <c r="W7" s="131">
        <v>0.23300000000000001</v>
      </c>
      <c r="X7" s="131">
        <v>0.5</v>
      </c>
      <c r="Y7" s="185">
        <f>W7/X7</f>
        <v>0.46600000000000003</v>
      </c>
      <c r="Z7" s="149" t="s">
        <v>300</v>
      </c>
      <c r="AA7" s="122"/>
      <c r="AB7" s="122"/>
      <c r="AC7" s="122"/>
      <c r="AD7" s="122"/>
    </row>
    <row r="8" spans="1:38" s="20" customFormat="1" ht="24">
      <c r="A8" s="223"/>
      <c r="B8" s="223"/>
      <c r="C8" s="223"/>
      <c r="D8" s="223"/>
      <c r="E8" s="223"/>
      <c r="F8" s="223"/>
      <c r="G8" s="223"/>
      <c r="H8" s="223"/>
      <c r="I8" s="321"/>
      <c r="J8" s="29" t="s">
        <v>139</v>
      </c>
      <c r="K8" s="29" t="s">
        <v>213</v>
      </c>
      <c r="L8" s="29" t="s">
        <v>242</v>
      </c>
      <c r="M8" s="29" t="s">
        <v>252</v>
      </c>
      <c r="N8" s="29"/>
      <c r="O8" s="29">
        <v>85</v>
      </c>
      <c r="P8" s="122"/>
      <c r="Q8" s="122"/>
      <c r="R8" s="122"/>
      <c r="S8" s="122"/>
      <c r="T8" s="122"/>
      <c r="U8" s="122"/>
      <c r="V8" s="319"/>
      <c r="W8" s="29"/>
      <c r="X8" s="29"/>
      <c r="Y8" s="29"/>
      <c r="Z8" s="29" t="s">
        <v>290</v>
      </c>
      <c r="AA8" s="122"/>
      <c r="AB8" s="122"/>
      <c r="AC8" s="122"/>
      <c r="AD8" s="122"/>
    </row>
    <row r="9" spans="1:38" ht="45.75" thickBot="1">
      <c r="X9" s="86" t="s">
        <v>135</v>
      </c>
      <c r="Y9" s="147">
        <f>AVERAGE(Y6:Y8)</f>
        <v>0.46600000000000003</v>
      </c>
    </row>
  </sheetData>
  <mergeCells count="24">
    <mergeCell ref="F7:F8"/>
    <mergeCell ref="G7:G8"/>
    <mergeCell ref="H7:H8"/>
    <mergeCell ref="I7:I8"/>
    <mergeCell ref="A7:A8"/>
    <mergeCell ref="B7:B8"/>
    <mergeCell ref="C7:C8"/>
    <mergeCell ref="D7:D8"/>
    <mergeCell ref="E7:E8"/>
    <mergeCell ref="C1:V3"/>
    <mergeCell ref="Z1:AB3"/>
    <mergeCell ref="A4:I4"/>
    <mergeCell ref="J4:O5"/>
    <mergeCell ref="P4:U5"/>
    <mergeCell ref="V4:V5"/>
    <mergeCell ref="W4:AD4"/>
    <mergeCell ref="A5:B5"/>
    <mergeCell ref="C5:D5"/>
    <mergeCell ref="E5:F5"/>
    <mergeCell ref="V7:V8"/>
    <mergeCell ref="H5:H6"/>
    <mergeCell ref="I5:I6"/>
    <mergeCell ref="W5:Z5"/>
    <mergeCell ref="AA5:AD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E12" sqref="E12"/>
    </sheetView>
  </sheetViews>
  <sheetFormatPr defaultColWidth="8.85546875" defaultRowHeight="15"/>
  <cols>
    <col min="2" max="2" width="61.42578125" customWidth="1"/>
    <col min="3" max="3" width="11.28515625" customWidth="1"/>
  </cols>
  <sheetData>
    <row r="1" spans="1:6">
      <c r="A1" s="199" t="s">
        <v>128</v>
      </c>
      <c r="B1" s="199"/>
      <c r="C1" s="41" t="s">
        <v>130</v>
      </c>
      <c r="D1" s="41" t="s">
        <v>159</v>
      </c>
      <c r="E1" s="41" t="s">
        <v>164</v>
      </c>
      <c r="F1" s="41" t="s">
        <v>308</v>
      </c>
    </row>
    <row r="2" spans="1:6" ht="30">
      <c r="A2" s="37">
        <v>1</v>
      </c>
      <c r="B2" s="36" t="s">
        <v>109</v>
      </c>
      <c r="C2" s="37" t="s">
        <v>129</v>
      </c>
      <c r="D2" s="37" t="s">
        <v>129</v>
      </c>
      <c r="E2" s="37" t="s">
        <v>129</v>
      </c>
      <c r="F2" s="37" t="s">
        <v>129</v>
      </c>
    </row>
    <row r="3" spans="1:6" ht="30">
      <c r="A3" s="37">
        <v>2</v>
      </c>
      <c r="B3" s="36" t="s">
        <v>110</v>
      </c>
      <c r="C3" s="37"/>
      <c r="D3" s="37" t="s">
        <v>129</v>
      </c>
      <c r="E3" s="37" t="s">
        <v>129</v>
      </c>
      <c r="F3" s="37" t="s">
        <v>129</v>
      </c>
    </row>
    <row r="4" spans="1:6" ht="30">
      <c r="A4" s="37">
        <v>3</v>
      </c>
      <c r="B4" s="322" t="s">
        <v>111</v>
      </c>
      <c r="C4" s="37"/>
      <c r="D4" s="37" t="s">
        <v>129</v>
      </c>
      <c r="E4" s="37" t="s">
        <v>129</v>
      </c>
      <c r="F4" s="37" t="s">
        <v>129</v>
      </c>
    </row>
    <row r="5" spans="1:6" ht="30">
      <c r="A5" s="37">
        <v>4</v>
      </c>
      <c r="B5" s="36" t="s">
        <v>112</v>
      </c>
      <c r="C5" s="37" t="s">
        <v>129</v>
      </c>
      <c r="D5" s="37" t="s">
        <v>129</v>
      </c>
      <c r="E5" s="37" t="s">
        <v>129</v>
      </c>
      <c r="F5" s="37" t="s">
        <v>129</v>
      </c>
    </row>
    <row r="6" spans="1:6" ht="30">
      <c r="A6" s="37">
        <v>5</v>
      </c>
      <c r="B6" s="36" t="s">
        <v>113</v>
      </c>
      <c r="C6" s="37" t="s">
        <v>129</v>
      </c>
      <c r="D6" s="37" t="s">
        <v>129</v>
      </c>
      <c r="E6" s="37" t="s">
        <v>129</v>
      </c>
      <c r="F6" s="37" t="s">
        <v>129</v>
      </c>
    </row>
    <row r="7" spans="1:6" ht="30">
      <c r="A7" s="37">
        <v>6</v>
      </c>
      <c r="B7" s="322" t="s">
        <v>114</v>
      </c>
      <c r="C7" s="37" t="s">
        <v>129</v>
      </c>
      <c r="D7" s="37" t="s">
        <v>129</v>
      </c>
      <c r="E7" s="37" t="s">
        <v>129</v>
      </c>
      <c r="F7" s="37" t="s">
        <v>129</v>
      </c>
    </row>
    <row r="8" spans="1:6" ht="30">
      <c r="A8" s="37">
        <v>7</v>
      </c>
      <c r="B8" s="322" t="s">
        <v>115</v>
      </c>
      <c r="C8" s="37" t="s">
        <v>129</v>
      </c>
      <c r="D8" s="37" t="s">
        <v>129</v>
      </c>
      <c r="E8" s="37" t="s">
        <v>129</v>
      </c>
      <c r="F8" s="37" t="s">
        <v>129</v>
      </c>
    </row>
    <row r="9" spans="1:6" ht="30">
      <c r="A9" s="37">
        <v>8</v>
      </c>
      <c r="B9" s="36" t="s">
        <v>116</v>
      </c>
      <c r="C9" s="37"/>
      <c r="D9" s="37" t="s">
        <v>129</v>
      </c>
      <c r="E9" s="37" t="s">
        <v>129</v>
      </c>
      <c r="F9" s="37" t="s">
        <v>129</v>
      </c>
    </row>
    <row r="10" spans="1:6" ht="30">
      <c r="A10" s="37">
        <v>9</v>
      </c>
      <c r="B10" s="36" t="s">
        <v>117</v>
      </c>
      <c r="C10" s="37"/>
      <c r="D10" s="37" t="s">
        <v>129</v>
      </c>
      <c r="E10" s="37" t="s">
        <v>129</v>
      </c>
      <c r="F10" s="37" t="s">
        <v>129</v>
      </c>
    </row>
    <row r="11" spans="1:6" ht="30">
      <c r="A11" s="37">
        <v>10</v>
      </c>
      <c r="B11" s="36" t="s">
        <v>118</v>
      </c>
      <c r="C11" s="37"/>
      <c r="D11" s="37" t="s">
        <v>129</v>
      </c>
      <c r="E11" s="37" t="s">
        <v>129</v>
      </c>
      <c r="F11" s="37" t="s">
        <v>129</v>
      </c>
    </row>
    <row r="12" spans="1:6" ht="30">
      <c r="A12" s="37">
        <v>11</v>
      </c>
      <c r="B12" s="36" t="s">
        <v>119</v>
      </c>
      <c r="C12" s="37"/>
      <c r="D12" s="37"/>
      <c r="E12" s="37" t="s">
        <v>129</v>
      </c>
      <c r="F12" s="37" t="s">
        <v>129</v>
      </c>
    </row>
    <row r="13" spans="1:6" ht="30">
      <c r="A13" s="37">
        <v>12</v>
      </c>
      <c r="B13" s="36" t="s">
        <v>120</v>
      </c>
      <c r="C13" s="37" t="s">
        <v>129</v>
      </c>
      <c r="D13" s="37" t="s">
        <v>129</v>
      </c>
      <c r="E13" s="37" t="s">
        <v>129</v>
      </c>
      <c r="F13" s="37" t="s">
        <v>129</v>
      </c>
    </row>
    <row r="14" spans="1:6">
      <c r="A14" s="37">
        <v>13</v>
      </c>
      <c r="B14" s="36" t="s">
        <v>121</v>
      </c>
      <c r="C14" s="37" t="s">
        <v>129</v>
      </c>
      <c r="D14" s="37" t="s">
        <v>129</v>
      </c>
      <c r="E14" s="37" t="s">
        <v>129</v>
      </c>
      <c r="F14" s="37" t="s">
        <v>129</v>
      </c>
    </row>
    <row r="15" spans="1:6" ht="30">
      <c r="A15" s="37">
        <v>14</v>
      </c>
      <c r="B15" s="36" t="s">
        <v>122</v>
      </c>
      <c r="C15" s="37"/>
      <c r="D15" s="37" t="s">
        <v>129</v>
      </c>
      <c r="E15" s="37" t="s">
        <v>129</v>
      </c>
      <c r="F15" s="37" t="s">
        <v>129</v>
      </c>
    </row>
    <row r="16" spans="1:6">
      <c r="A16" s="37">
        <v>15</v>
      </c>
      <c r="B16" s="36" t="s">
        <v>123</v>
      </c>
      <c r="C16" s="37"/>
      <c r="D16" s="37" t="s">
        <v>129</v>
      </c>
      <c r="E16" s="37" t="s">
        <v>129</v>
      </c>
      <c r="F16" s="37" t="s">
        <v>129</v>
      </c>
    </row>
    <row r="17" spans="1:6" ht="30">
      <c r="A17" s="37">
        <v>16</v>
      </c>
      <c r="B17" s="36" t="s">
        <v>124</v>
      </c>
      <c r="C17" s="37" t="s">
        <v>129</v>
      </c>
      <c r="D17" s="37" t="s">
        <v>129</v>
      </c>
      <c r="E17" s="37" t="s">
        <v>129</v>
      </c>
      <c r="F17" s="37" t="s">
        <v>129</v>
      </c>
    </row>
    <row r="18" spans="1:6">
      <c r="A18" s="37">
        <v>17</v>
      </c>
      <c r="B18" s="36" t="s">
        <v>125</v>
      </c>
      <c r="C18" s="37"/>
      <c r="D18" s="37"/>
      <c r="E18" s="37" t="s">
        <v>129</v>
      </c>
      <c r="F18" s="37" t="s">
        <v>129</v>
      </c>
    </row>
    <row r="19" spans="1:6" ht="30">
      <c r="A19" s="37">
        <v>18</v>
      </c>
      <c r="B19" s="36" t="s">
        <v>126</v>
      </c>
      <c r="C19" s="37" t="s">
        <v>129</v>
      </c>
      <c r="D19" s="37" t="s">
        <v>129</v>
      </c>
      <c r="E19" s="37" t="s">
        <v>129</v>
      </c>
      <c r="F19" s="37" t="s">
        <v>129</v>
      </c>
    </row>
    <row r="20" spans="1:6">
      <c r="A20" s="37">
        <v>19</v>
      </c>
      <c r="B20" s="322" t="s">
        <v>127</v>
      </c>
      <c r="C20" s="37" t="s">
        <v>129</v>
      </c>
      <c r="D20" s="37" t="s">
        <v>129</v>
      </c>
      <c r="E20" s="37" t="s">
        <v>129</v>
      </c>
      <c r="F20" s="37" t="s">
        <v>129</v>
      </c>
    </row>
    <row r="22" spans="1:6">
      <c r="A22" t="s">
        <v>131</v>
      </c>
    </row>
  </sheetData>
  <mergeCells count="1">
    <mergeCell ref="A1:B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E403"/>
  <sheetViews>
    <sheetView zoomScale="110" zoomScaleNormal="110" zoomScalePageLayoutView="120" workbookViewId="0">
      <selection activeCell="P10" sqref="P10"/>
    </sheetView>
  </sheetViews>
  <sheetFormatPr defaultColWidth="11.42578125" defaultRowHeight="15"/>
  <cols>
    <col min="1" max="1" width="21.140625" style="15" customWidth="1"/>
    <col min="2" max="2" width="17.85546875" style="15" customWidth="1"/>
    <col min="3" max="4" width="26.42578125" style="15" customWidth="1"/>
    <col min="5" max="5" width="18.140625" style="15" customWidth="1"/>
    <col min="6" max="6" width="20.42578125" style="15" customWidth="1"/>
    <col min="7" max="7" width="16.42578125" style="15" customWidth="1"/>
    <col min="8" max="8" width="15.85546875" style="15" customWidth="1"/>
    <col min="9" max="9" width="16.42578125" style="15" customWidth="1"/>
    <col min="10" max="10" width="21.85546875" style="15" customWidth="1"/>
    <col min="11" max="12" width="23" style="15" customWidth="1"/>
    <col min="13" max="13" width="11.42578125" style="15"/>
    <col min="14" max="14" width="13.42578125" style="15" hidden="1" customWidth="1"/>
    <col min="15" max="15" width="11.42578125" style="15"/>
    <col min="16" max="16" width="25" style="15" customWidth="1"/>
    <col min="17" max="17" width="26.140625" style="15" customWidth="1"/>
    <col min="18" max="18" width="15.42578125" style="15" customWidth="1"/>
    <col min="19" max="19" width="12.28515625" style="15" customWidth="1"/>
    <col min="20" max="20" width="11.42578125" style="15"/>
    <col min="21" max="21" width="11.42578125" style="15" customWidth="1"/>
    <col min="22" max="22" width="16.7109375" style="15" customWidth="1"/>
    <col min="23" max="23" width="9.7109375" style="15" customWidth="1"/>
    <col min="24" max="24" width="17.140625" style="15" customWidth="1"/>
    <col min="25" max="25" width="16" style="15" customWidth="1"/>
    <col min="26" max="26" width="52.7109375" style="15" customWidth="1"/>
    <col min="27" max="27" width="10.85546875" style="15" customWidth="1"/>
    <col min="28" max="28" width="15.140625" style="15" customWidth="1"/>
    <col min="29" max="29" width="13" style="15" customWidth="1"/>
    <col min="30" max="30" width="47.7109375" style="15" customWidth="1"/>
    <col min="31" max="31" width="11.42578125" style="20"/>
    <col min="32" max="16384" width="11.42578125" style="15"/>
  </cols>
  <sheetData>
    <row r="1" spans="1:31" s="1" customFormat="1" ht="15.75" customHeight="1">
      <c r="C1" s="201" t="s">
        <v>212</v>
      </c>
      <c r="D1" s="201"/>
      <c r="E1" s="201"/>
      <c r="F1" s="201"/>
      <c r="G1" s="201"/>
      <c r="H1" s="201"/>
      <c r="I1" s="201"/>
      <c r="J1" s="201"/>
      <c r="K1" s="201"/>
      <c r="L1" s="201"/>
      <c r="M1" s="201"/>
      <c r="N1" s="201"/>
      <c r="O1" s="201"/>
      <c r="P1" s="201"/>
      <c r="Q1" s="201"/>
      <c r="R1" s="201"/>
      <c r="S1" s="201"/>
      <c r="T1" s="201"/>
      <c r="U1" s="201"/>
      <c r="V1" s="201"/>
      <c r="AA1" s="224"/>
      <c r="AB1" s="225"/>
      <c r="AC1" s="77" t="s">
        <v>171</v>
      </c>
      <c r="AD1" s="80">
        <v>44512</v>
      </c>
    </row>
    <row r="2" spans="1:31" s="1" customFormat="1" ht="15.75" customHeight="1">
      <c r="C2" s="201"/>
      <c r="D2" s="201"/>
      <c r="E2" s="201"/>
      <c r="F2" s="201"/>
      <c r="G2" s="201"/>
      <c r="H2" s="201"/>
      <c r="I2" s="201"/>
      <c r="J2" s="201"/>
      <c r="K2" s="201"/>
      <c r="L2" s="201"/>
      <c r="M2" s="201"/>
      <c r="N2" s="201"/>
      <c r="O2" s="201"/>
      <c r="P2" s="201"/>
      <c r="Q2" s="201"/>
      <c r="R2" s="201"/>
      <c r="S2" s="201"/>
      <c r="T2" s="201"/>
      <c r="U2" s="201"/>
      <c r="V2" s="201"/>
      <c r="AA2" s="224"/>
      <c r="AB2" s="225"/>
      <c r="AC2" s="78" t="s">
        <v>0</v>
      </c>
      <c r="AD2" s="79">
        <v>3</v>
      </c>
    </row>
    <row r="3" spans="1:31" s="1" customFormat="1" ht="32.25" customHeight="1">
      <c r="C3" s="201"/>
      <c r="D3" s="201"/>
      <c r="E3" s="201"/>
      <c r="F3" s="201"/>
      <c r="G3" s="201"/>
      <c r="H3" s="201"/>
      <c r="I3" s="201"/>
      <c r="J3" s="201"/>
      <c r="K3" s="201"/>
      <c r="L3" s="201"/>
      <c r="M3" s="201"/>
      <c r="N3" s="201"/>
      <c r="O3" s="201"/>
      <c r="P3" s="201"/>
      <c r="Q3" s="201"/>
      <c r="R3" s="201"/>
      <c r="S3" s="201"/>
      <c r="T3" s="201"/>
      <c r="U3" s="201"/>
      <c r="V3" s="201"/>
      <c r="AA3" s="224"/>
      <c r="AB3" s="225"/>
      <c r="AC3" s="78" t="s">
        <v>172</v>
      </c>
      <c r="AD3" s="79" t="s">
        <v>173</v>
      </c>
    </row>
    <row r="4" spans="1:31"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29" t="s">
        <v>62</v>
      </c>
      <c r="X4" s="230"/>
      <c r="Y4" s="230"/>
      <c r="Z4" s="230"/>
      <c r="AA4" s="230"/>
      <c r="AB4" s="230"/>
      <c r="AC4" s="230"/>
      <c r="AD4" s="231"/>
      <c r="AE4" s="18"/>
    </row>
    <row r="5" spans="1:31" s="9" customFormat="1" ht="24">
      <c r="A5" s="213" t="s">
        <v>5</v>
      </c>
      <c r="B5" s="214"/>
      <c r="C5" s="213" t="s">
        <v>6</v>
      </c>
      <c r="D5" s="215"/>
      <c r="E5" s="213" t="s">
        <v>7</v>
      </c>
      <c r="F5" s="215"/>
      <c r="G5" s="82" t="s">
        <v>174</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s="18"/>
    </row>
    <row r="6" spans="1:31" s="9" customFormat="1" ht="30">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c r="AE6" s="18"/>
    </row>
    <row r="7" spans="1:31" s="17" customFormat="1" ht="142.5" customHeight="1">
      <c r="A7" s="218" t="s">
        <v>253</v>
      </c>
      <c r="B7" s="220" t="s">
        <v>254</v>
      </c>
      <c r="C7" s="200" t="s">
        <v>38</v>
      </c>
      <c r="D7" s="200" t="s">
        <v>67</v>
      </c>
      <c r="E7" s="234" t="s">
        <v>29</v>
      </c>
      <c r="F7" s="200" t="s">
        <v>175</v>
      </c>
      <c r="G7" s="218" t="s">
        <v>42</v>
      </c>
      <c r="H7" s="220" t="s">
        <v>57</v>
      </c>
      <c r="I7" s="29" t="s">
        <v>177</v>
      </c>
      <c r="J7" s="76" t="s">
        <v>165</v>
      </c>
      <c r="K7" s="5" t="s">
        <v>166</v>
      </c>
      <c r="L7" s="29" t="s">
        <v>85</v>
      </c>
      <c r="M7" s="29" t="s">
        <v>37</v>
      </c>
      <c r="N7" s="5"/>
      <c r="O7" s="29">
        <v>1</v>
      </c>
      <c r="P7" s="84"/>
      <c r="Q7" s="56"/>
      <c r="R7" s="56"/>
      <c r="S7" s="56"/>
      <c r="T7" s="56"/>
      <c r="U7" s="56"/>
      <c r="V7" s="236" t="s">
        <v>148</v>
      </c>
      <c r="W7" s="151">
        <v>0.49</v>
      </c>
      <c r="X7" s="151">
        <v>1</v>
      </c>
      <c r="Y7" s="62">
        <v>0.49</v>
      </c>
      <c r="Z7" s="27" t="s">
        <v>255</v>
      </c>
      <c r="AA7" s="56"/>
      <c r="AB7" s="56"/>
      <c r="AC7" s="53"/>
      <c r="AD7" s="48"/>
      <c r="AE7" s="19"/>
    </row>
    <row r="8" spans="1:31" s="17" customFormat="1" ht="84">
      <c r="A8" s="219"/>
      <c r="B8" s="221"/>
      <c r="C8" s="200"/>
      <c r="D8" s="200"/>
      <c r="E8" s="235"/>
      <c r="F8" s="200"/>
      <c r="G8" s="219"/>
      <c r="H8" s="221"/>
      <c r="I8" s="27" t="s">
        <v>178</v>
      </c>
      <c r="J8" s="85" t="s">
        <v>145</v>
      </c>
      <c r="K8" s="27" t="s">
        <v>146</v>
      </c>
      <c r="L8" s="27" t="s">
        <v>85</v>
      </c>
      <c r="M8" s="27" t="s">
        <v>37</v>
      </c>
      <c r="N8" s="27"/>
      <c r="O8" s="72">
        <v>0.95</v>
      </c>
      <c r="P8" s="84"/>
      <c r="Q8" s="48"/>
      <c r="R8" s="53"/>
      <c r="S8" s="56"/>
      <c r="T8" s="48"/>
      <c r="U8" s="56"/>
      <c r="V8" s="237"/>
      <c r="W8" s="55">
        <v>0.93</v>
      </c>
      <c r="X8" s="55">
        <v>0.95</v>
      </c>
      <c r="Y8" s="55">
        <f>W8/X8</f>
        <v>0.97894736842105268</v>
      </c>
      <c r="Z8" s="29" t="s">
        <v>256</v>
      </c>
      <c r="AA8" s="56"/>
      <c r="AB8" s="56"/>
      <c r="AC8" s="53"/>
      <c r="AD8" s="48"/>
      <c r="AE8" s="19"/>
    </row>
    <row r="9" spans="1:31" s="17" customFormat="1" ht="204">
      <c r="A9" s="219"/>
      <c r="B9" s="221"/>
      <c r="C9" s="200"/>
      <c r="D9" s="200"/>
      <c r="E9" s="235"/>
      <c r="F9" s="200"/>
      <c r="G9" s="219"/>
      <c r="H9" s="221"/>
      <c r="I9" s="220" t="s">
        <v>179</v>
      </c>
      <c r="J9" s="76" t="s">
        <v>144</v>
      </c>
      <c r="K9" s="29" t="s">
        <v>170</v>
      </c>
      <c r="L9" s="29" t="s">
        <v>85</v>
      </c>
      <c r="M9" s="29" t="s">
        <v>37</v>
      </c>
      <c r="N9" s="29"/>
      <c r="O9" s="124">
        <v>1</v>
      </c>
      <c r="P9" s="84"/>
      <c r="Q9" s="56"/>
      <c r="R9" s="56"/>
      <c r="S9" s="56"/>
      <c r="T9" s="56"/>
      <c r="U9" s="56"/>
      <c r="V9" s="237"/>
      <c r="W9" s="123">
        <v>0.57399999999999995</v>
      </c>
      <c r="X9" s="45">
        <v>1</v>
      </c>
      <c r="Y9" s="62">
        <f>W9</f>
        <v>0.57399999999999995</v>
      </c>
      <c r="Z9" s="27" t="s">
        <v>257</v>
      </c>
      <c r="AA9" s="157"/>
      <c r="AB9" s="154"/>
      <c r="AC9" s="53"/>
      <c r="AD9" s="48"/>
      <c r="AE9" s="19"/>
    </row>
    <row r="10" spans="1:31" s="20" customFormat="1" ht="108">
      <c r="A10" s="219"/>
      <c r="B10" s="221"/>
      <c r="C10" s="222" t="s">
        <v>40</v>
      </c>
      <c r="D10" s="29" t="s">
        <v>68</v>
      </c>
      <c r="E10" s="235"/>
      <c r="F10" s="29" t="s">
        <v>176</v>
      </c>
      <c r="G10" s="219"/>
      <c r="H10" s="221"/>
      <c r="I10" s="221"/>
      <c r="J10" s="57" t="s">
        <v>228</v>
      </c>
      <c r="K10" s="85" t="s">
        <v>167</v>
      </c>
      <c r="L10" s="27" t="s">
        <v>85</v>
      </c>
      <c r="M10" s="85" t="s">
        <v>37</v>
      </c>
      <c r="N10" s="85"/>
      <c r="O10" s="172">
        <v>1</v>
      </c>
      <c r="P10" s="85" t="s">
        <v>168</v>
      </c>
      <c r="Q10" s="85" t="s">
        <v>169</v>
      </c>
      <c r="R10" s="27" t="s">
        <v>85</v>
      </c>
      <c r="S10" s="27" t="s">
        <v>37</v>
      </c>
      <c r="T10" s="85"/>
      <c r="U10" s="85"/>
      <c r="V10" s="237"/>
      <c r="W10" s="167">
        <v>0.60799999999999998</v>
      </c>
      <c r="X10" s="124">
        <v>1</v>
      </c>
      <c r="Y10" s="124">
        <f>W10</f>
        <v>0.60799999999999998</v>
      </c>
      <c r="Z10" s="124" t="s">
        <v>258</v>
      </c>
      <c r="AA10" s="169">
        <v>0.99199999999999999</v>
      </c>
      <c r="AB10" s="124">
        <v>0.8</v>
      </c>
      <c r="AC10" s="124">
        <f>AA10/AB10</f>
        <v>1.24</v>
      </c>
      <c r="AD10" s="76" t="s">
        <v>261</v>
      </c>
    </row>
    <row r="11" spans="1:31" s="20" customFormat="1" ht="84.75" thickBot="1">
      <c r="A11" s="219"/>
      <c r="B11" s="221"/>
      <c r="C11" s="223"/>
      <c r="D11" s="27" t="s">
        <v>229</v>
      </c>
      <c r="E11" s="235"/>
      <c r="F11" s="27" t="s">
        <v>39</v>
      </c>
      <c r="G11" s="219"/>
      <c r="H11" s="221"/>
      <c r="I11" s="221"/>
      <c r="J11" s="85" t="s">
        <v>218</v>
      </c>
      <c r="K11" s="27" t="s">
        <v>230</v>
      </c>
      <c r="L11" s="27" t="s">
        <v>85</v>
      </c>
      <c r="M11" s="27" t="s">
        <v>33</v>
      </c>
      <c r="N11" s="27"/>
      <c r="O11" s="27">
        <v>7</v>
      </c>
      <c r="P11" s="84"/>
      <c r="Q11" s="56"/>
      <c r="R11" s="56"/>
      <c r="S11" s="56"/>
      <c r="T11" s="56"/>
      <c r="U11" s="56"/>
      <c r="V11" s="237"/>
      <c r="W11" s="61">
        <v>2</v>
      </c>
      <c r="X11" s="168">
        <v>7</v>
      </c>
      <c r="Y11" s="166">
        <f>W11/X11</f>
        <v>0.2857142857142857</v>
      </c>
      <c r="Z11" s="27" t="s">
        <v>259</v>
      </c>
      <c r="AA11" s="157"/>
      <c r="AB11" s="154"/>
      <c r="AC11" s="53"/>
      <c r="AD11" s="48"/>
    </row>
    <row r="12" spans="1:31" s="20" customFormat="1" ht="57" thickBot="1">
      <c r="X12" s="170" t="s">
        <v>135</v>
      </c>
      <c r="Y12" s="171">
        <f>AVERAGE(Y7:Y11)</f>
        <v>0.58733233082706771</v>
      </c>
      <c r="AB12" s="170" t="s">
        <v>137</v>
      </c>
      <c r="AC12" s="171">
        <v>1</v>
      </c>
    </row>
    <row r="13" spans="1:31" s="20" customFormat="1"/>
    <row r="14" spans="1:31" s="20" customFormat="1"/>
    <row r="15" spans="1:31" s="20" customFormat="1"/>
    <row r="16" spans="1:31"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row r="322" s="20" customFormat="1"/>
    <row r="323" s="20" customFormat="1"/>
    <row r="324" s="20" customFormat="1"/>
    <row r="325" s="20" customFormat="1"/>
    <row r="326" s="20" customFormat="1"/>
    <row r="327" s="20" customFormat="1"/>
    <row r="328" s="20" customFormat="1"/>
    <row r="329" s="20" customFormat="1"/>
    <row r="330" s="20" customFormat="1"/>
    <row r="331" s="20" customFormat="1"/>
    <row r="332" s="20" customFormat="1"/>
    <row r="333" s="20" customFormat="1"/>
    <row r="334" s="20" customFormat="1"/>
    <row r="335" s="20" customFormat="1"/>
    <row r="336" s="20" customFormat="1"/>
    <row r="337" s="20" customFormat="1"/>
    <row r="338" s="20" customFormat="1"/>
    <row r="339" s="20" customFormat="1"/>
    <row r="340" s="20" customFormat="1"/>
    <row r="341" s="20" customFormat="1"/>
    <row r="342" s="20" customFormat="1"/>
    <row r="343" s="20" customFormat="1"/>
    <row r="344" s="20" customFormat="1"/>
    <row r="345" s="20" customFormat="1"/>
    <row r="346" s="20" customFormat="1"/>
    <row r="347" s="20" customFormat="1"/>
    <row r="348" s="20" customFormat="1"/>
    <row r="349" s="20" customFormat="1"/>
    <row r="350" s="20" customFormat="1"/>
    <row r="351" s="20" customFormat="1"/>
    <row r="352" s="20" customFormat="1"/>
    <row r="353" s="20" customFormat="1"/>
    <row r="354" s="20" customFormat="1"/>
    <row r="355" s="20" customFormat="1"/>
    <row r="356" s="20" customFormat="1"/>
    <row r="357" s="20" customFormat="1"/>
    <row r="358" s="20" customFormat="1"/>
    <row r="359" s="20" customFormat="1"/>
    <row r="360" s="20" customFormat="1"/>
    <row r="361" s="20" customFormat="1"/>
    <row r="362" s="20" customFormat="1"/>
    <row r="363" s="20" customFormat="1"/>
    <row r="364" s="20" customFormat="1"/>
    <row r="365" s="20" customFormat="1"/>
    <row r="366" s="20" customFormat="1"/>
    <row r="367" s="20" customFormat="1"/>
    <row r="368" s="20" customFormat="1"/>
    <row r="369" s="20" customFormat="1"/>
    <row r="370" s="20" customFormat="1"/>
    <row r="371" s="20" customFormat="1"/>
    <row r="372" s="20" customFormat="1"/>
    <row r="373" s="20" customFormat="1"/>
    <row r="374" s="20" customFormat="1"/>
    <row r="375" s="20" customFormat="1"/>
    <row r="376" s="20" customFormat="1"/>
    <row r="377" s="20" customFormat="1"/>
    <row r="378" s="20" customFormat="1"/>
    <row r="379" s="20" customFormat="1"/>
    <row r="380" s="20" customFormat="1"/>
    <row r="381" s="20" customFormat="1"/>
    <row r="382" s="20" customFormat="1"/>
    <row r="383" s="20" customFormat="1"/>
    <row r="384" s="20" customFormat="1"/>
    <row r="385" s="20" customFormat="1"/>
    <row r="386" s="20" customFormat="1"/>
    <row r="387" s="20" customFormat="1"/>
    <row r="388" s="20" customFormat="1"/>
    <row r="389" s="20" customFormat="1"/>
    <row r="390" s="20" customFormat="1"/>
    <row r="391" s="20" customFormat="1"/>
    <row r="392" s="20" customFormat="1"/>
    <row r="393" s="20" customFormat="1"/>
    <row r="394" s="20" customFormat="1"/>
    <row r="395" s="20" customFormat="1"/>
    <row r="396" s="20" customFormat="1"/>
    <row r="397" s="20" customFormat="1"/>
    <row r="398" s="20" customFormat="1"/>
    <row r="399" s="20" customFormat="1"/>
    <row r="400" s="20" customFormat="1"/>
    <row r="401" s="20" customFormat="1"/>
    <row r="402" s="20" customFormat="1"/>
    <row r="403" s="20" customFormat="1"/>
  </sheetData>
  <mergeCells count="25">
    <mergeCell ref="AA1:AB3"/>
    <mergeCell ref="F7:F9"/>
    <mergeCell ref="D7:D9"/>
    <mergeCell ref="AA5:AD5"/>
    <mergeCell ref="W4:AD4"/>
    <mergeCell ref="W5:Z5"/>
    <mergeCell ref="I9:I11"/>
    <mergeCell ref="H7:H11"/>
    <mergeCell ref="G7:G11"/>
    <mergeCell ref="E7:E11"/>
    <mergeCell ref="V7:V11"/>
    <mergeCell ref="C7:C9"/>
    <mergeCell ref="C1:V3"/>
    <mergeCell ref="A4:I4"/>
    <mergeCell ref="J4:O5"/>
    <mergeCell ref="P4:U5"/>
    <mergeCell ref="V4:V5"/>
    <mergeCell ref="A5:B5"/>
    <mergeCell ref="E5:F5"/>
    <mergeCell ref="H5:H6"/>
    <mergeCell ref="C5:D5"/>
    <mergeCell ref="I5:I6"/>
    <mergeCell ref="A7:A11"/>
    <mergeCell ref="B7:B11"/>
    <mergeCell ref="C10:C11"/>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BM41"/>
  <sheetViews>
    <sheetView topLeftCell="X9" zoomScale="120" zoomScaleNormal="120" zoomScalePageLayoutView="130" workbookViewId="0">
      <selection activeCell="N6" sqref="N1:N1048576"/>
    </sheetView>
  </sheetViews>
  <sheetFormatPr defaultColWidth="11.42578125" defaultRowHeight="12"/>
  <cols>
    <col min="1" max="1" width="22.42578125" style="6" customWidth="1"/>
    <col min="2" max="2" width="26.7109375" style="6" customWidth="1"/>
    <col min="3" max="3" width="33.42578125" style="6" customWidth="1"/>
    <col min="4" max="4" width="26.85546875" style="6" customWidth="1"/>
    <col min="5" max="5" width="17.140625" style="6" customWidth="1"/>
    <col min="6" max="6" width="26.7109375" style="6" customWidth="1"/>
    <col min="7" max="7" width="17.28515625" style="6" customWidth="1"/>
    <col min="8" max="8" width="14.7109375" style="6" customWidth="1"/>
    <col min="9" max="9" width="12.5703125" style="6" customWidth="1"/>
    <col min="10" max="10" width="28.7109375" style="6" customWidth="1"/>
    <col min="11" max="11" width="34" style="6" customWidth="1"/>
    <col min="12" max="12" width="15.140625" style="6" customWidth="1"/>
    <col min="13" max="13" width="18.140625" style="6" customWidth="1"/>
    <col min="14" max="14" width="14.28515625" style="6" hidden="1" customWidth="1"/>
    <col min="15" max="15" width="15" style="6" customWidth="1"/>
    <col min="16" max="16" width="40.7109375" style="6" customWidth="1"/>
    <col min="17" max="17" width="42.7109375" style="6" customWidth="1"/>
    <col min="18" max="18" width="14.42578125" style="6" bestFit="1" customWidth="1"/>
    <col min="19" max="19" width="14.7109375" style="6" bestFit="1" customWidth="1"/>
    <col min="20" max="20" width="14.85546875" style="6" customWidth="1"/>
    <col min="21" max="21" width="20.7109375" style="6" customWidth="1"/>
    <col min="22" max="22" width="24.28515625" style="6" customWidth="1"/>
    <col min="23" max="23" width="16" style="6" customWidth="1"/>
    <col min="24" max="24" width="21.85546875" style="6" customWidth="1"/>
    <col min="25" max="25" width="20.7109375" style="6" customWidth="1"/>
    <col min="26" max="26" width="49.7109375" style="6" customWidth="1"/>
    <col min="27" max="27" width="14.140625" style="6" customWidth="1"/>
    <col min="28" max="28" width="17.28515625" style="6" customWidth="1"/>
    <col min="29" max="29" width="15.7109375" style="6" customWidth="1"/>
    <col min="30" max="30" width="56.42578125" style="6" customWidth="1"/>
    <col min="31" max="16384" width="11.42578125" style="6"/>
  </cols>
  <sheetData>
    <row r="1" spans="1:65" s="1" customFormat="1">
      <c r="C1" s="201" t="s">
        <v>212</v>
      </c>
      <c r="D1" s="201"/>
      <c r="E1" s="201"/>
      <c r="F1" s="201"/>
      <c r="G1" s="201"/>
      <c r="H1" s="201"/>
      <c r="I1" s="201"/>
      <c r="J1" s="201"/>
      <c r="K1" s="201"/>
      <c r="L1" s="201"/>
      <c r="M1" s="201"/>
      <c r="N1" s="201"/>
      <c r="O1" s="201"/>
      <c r="P1" s="201"/>
      <c r="Q1" s="201"/>
      <c r="R1" s="201"/>
      <c r="S1" s="201"/>
      <c r="T1" s="201"/>
      <c r="U1" s="201"/>
      <c r="V1" s="201"/>
      <c r="AC1" s="77" t="s">
        <v>171</v>
      </c>
      <c r="AD1" s="80">
        <v>44512</v>
      </c>
    </row>
    <row r="2" spans="1:65" s="1" customFormat="1" ht="21.75" customHeight="1">
      <c r="C2" s="201"/>
      <c r="D2" s="201"/>
      <c r="E2" s="201"/>
      <c r="F2" s="201"/>
      <c r="G2" s="201"/>
      <c r="H2" s="201"/>
      <c r="I2" s="201"/>
      <c r="J2" s="201"/>
      <c r="K2" s="201"/>
      <c r="L2" s="201"/>
      <c r="M2" s="201"/>
      <c r="N2" s="201"/>
      <c r="O2" s="201"/>
      <c r="P2" s="201"/>
      <c r="Q2" s="201"/>
      <c r="R2" s="201"/>
      <c r="S2" s="201"/>
      <c r="T2" s="201"/>
      <c r="U2" s="201"/>
      <c r="V2" s="201"/>
      <c r="AC2" s="78" t="s">
        <v>0</v>
      </c>
      <c r="AD2" s="79">
        <v>3</v>
      </c>
    </row>
    <row r="3" spans="1:65" s="1" customFormat="1" ht="30" customHeight="1">
      <c r="C3" s="201"/>
      <c r="D3" s="201"/>
      <c r="E3" s="201"/>
      <c r="F3" s="201"/>
      <c r="G3" s="201"/>
      <c r="H3" s="201"/>
      <c r="I3" s="201"/>
      <c r="J3" s="201"/>
      <c r="K3" s="201"/>
      <c r="L3" s="201"/>
      <c r="M3" s="201"/>
      <c r="N3" s="201"/>
      <c r="O3" s="201"/>
      <c r="P3" s="201"/>
      <c r="Q3" s="201"/>
      <c r="R3" s="201"/>
      <c r="S3" s="201"/>
      <c r="T3" s="201"/>
      <c r="U3" s="201"/>
      <c r="V3" s="201"/>
      <c r="AC3" s="78" t="s">
        <v>172</v>
      </c>
      <c r="AD3" s="79" t="s">
        <v>173</v>
      </c>
    </row>
    <row r="4" spans="1:65" s="9" customFormat="1" ht="15">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29" t="s">
        <v>62</v>
      </c>
      <c r="X4" s="230"/>
      <c r="Y4" s="230"/>
      <c r="Z4" s="230"/>
      <c r="AA4" s="230"/>
      <c r="AB4" s="230"/>
      <c r="AC4" s="230"/>
      <c r="AD4" s="231"/>
    </row>
    <row r="5" spans="1:65" s="9" customFormat="1" ht="45">
      <c r="A5" s="232" t="s">
        <v>5</v>
      </c>
      <c r="B5" s="227"/>
      <c r="C5" s="232" t="s">
        <v>6</v>
      </c>
      <c r="D5" s="228"/>
      <c r="E5" s="232" t="s">
        <v>7</v>
      </c>
      <c r="F5" s="228"/>
      <c r="G5" s="73" t="s">
        <v>180</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row>
    <row r="6" spans="1:65" s="9" customFormat="1" ht="30">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row>
    <row r="7" spans="1:65" s="3" customFormat="1" ht="309.75" customHeight="1">
      <c r="A7" s="218" t="s">
        <v>253</v>
      </c>
      <c r="B7" s="239" t="s">
        <v>254</v>
      </c>
      <c r="C7" s="200" t="s">
        <v>40</v>
      </c>
      <c r="D7" s="200" t="s">
        <v>68</v>
      </c>
      <c r="E7" s="200" t="s">
        <v>34</v>
      </c>
      <c r="F7" s="200" t="s">
        <v>30</v>
      </c>
      <c r="G7" s="238" t="s">
        <v>42</v>
      </c>
      <c r="H7" s="238" t="s">
        <v>43</v>
      </c>
      <c r="I7" s="241" t="s">
        <v>150</v>
      </c>
      <c r="J7" s="27" t="s">
        <v>181</v>
      </c>
      <c r="K7" s="27" t="s">
        <v>183</v>
      </c>
      <c r="L7" s="27" t="s">
        <v>72</v>
      </c>
      <c r="M7" s="27" t="s">
        <v>37</v>
      </c>
      <c r="N7" s="27" t="s">
        <v>150</v>
      </c>
      <c r="O7" s="125">
        <v>1</v>
      </c>
      <c r="P7" s="27" t="s">
        <v>219</v>
      </c>
      <c r="Q7" s="27" t="s">
        <v>184</v>
      </c>
      <c r="R7" s="27" t="s">
        <v>85</v>
      </c>
      <c r="S7" s="27" t="s">
        <v>37</v>
      </c>
      <c r="T7" s="27"/>
      <c r="U7" s="125"/>
      <c r="V7" s="242" t="s">
        <v>44</v>
      </c>
      <c r="W7" s="63">
        <v>1</v>
      </c>
      <c r="X7" s="63">
        <v>1</v>
      </c>
      <c r="Y7" s="45">
        <f>X7/W7</f>
        <v>1</v>
      </c>
      <c r="Z7" s="83" t="s">
        <v>262</v>
      </c>
      <c r="AA7" s="64">
        <v>0.48799999999999999</v>
      </c>
      <c r="AB7" s="45">
        <v>1</v>
      </c>
      <c r="AC7" s="62">
        <f>AA7</f>
        <v>0.48799999999999999</v>
      </c>
      <c r="AD7" s="45" t="s">
        <v>266</v>
      </c>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row>
    <row r="8" spans="1:65" s="4" customFormat="1" ht="120" customHeight="1">
      <c r="A8" s="219"/>
      <c r="B8" s="240"/>
      <c r="C8" s="200"/>
      <c r="D8" s="200"/>
      <c r="E8" s="200"/>
      <c r="F8" s="200"/>
      <c r="G8" s="238"/>
      <c r="H8" s="238"/>
      <c r="I8" s="241"/>
      <c r="J8" s="27" t="s">
        <v>138</v>
      </c>
      <c r="K8" s="27" t="s">
        <v>184</v>
      </c>
      <c r="L8" s="27" t="s">
        <v>72</v>
      </c>
      <c r="M8" s="27" t="s">
        <v>37</v>
      </c>
      <c r="N8" s="27" t="s">
        <v>150</v>
      </c>
      <c r="O8" s="72">
        <v>1</v>
      </c>
      <c r="P8" s="155"/>
      <c r="Q8" s="155"/>
      <c r="R8" s="155"/>
      <c r="S8" s="155"/>
      <c r="T8" s="155"/>
      <c r="U8" s="156"/>
      <c r="V8" s="242"/>
      <c r="W8" s="64">
        <v>0.54</v>
      </c>
      <c r="X8" s="45">
        <v>1</v>
      </c>
      <c r="Y8" s="123">
        <f>W8</f>
        <v>0.54</v>
      </c>
      <c r="Z8" s="45" t="s">
        <v>263</v>
      </c>
      <c r="AA8" s="158"/>
      <c r="AB8" s="53"/>
      <c r="AC8" s="53"/>
      <c r="AD8" s="159"/>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row>
    <row r="9" spans="1:65" s="2" customFormat="1" ht="225" customHeight="1">
      <c r="A9" s="219"/>
      <c r="B9" s="240"/>
      <c r="C9" s="29" t="s">
        <v>38</v>
      </c>
      <c r="D9" s="29" t="s">
        <v>67</v>
      </c>
      <c r="E9" s="29" t="s">
        <v>70</v>
      </c>
      <c r="F9" s="29" t="s">
        <v>70</v>
      </c>
      <c r="G9" s="238"/>
      <c r="H9" s="238"/>
      <c r="I9" s="241"/>
      <c r="J9" s="31" t="s">
        <v>69</v>
      </c>
      <c r="K9" s="31" t="s">
        <v>185</v>
      </c>
      <c r="L9" s="31" t="s">
        <v>72</v>
      </c>
      <c r="M9" s="31" t="s">
        <v>37</v>
      </c>
      <c r="N9" s="31" t="s">
        <v>150</v>
      </c>
      <c r="O9" s="54">
        <v>1</v>
      </c>
      <c r="P9" s="56"/>
      <c r="Q9" s="56"/>
      <c r="R9" s="56"/>
      <c r="S9" s="56"/>
      <c r="T9" s="56"/>
      <c r="U9" s="154"/>
      <c r="V9" s="242"/>
      <c r="W9" s="58">
        <v>0.43</v>
      </c>
      <c r="X9" s="55">
        <v>1</v>
      </c>
      <c r="Y9" s="130">
        <f>W9</f>
        <v>0.43</v>
      </c>
      <c r="Z9" s="55" t="s">
        <v>264</v>
      </c>
      <c r="AA9" s="160"/>
      <c r="AB9" s="53"/>
      <c r="AC9" s="53"/>
      <c r="AD9" s="53"/>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row>
    <row r="10" spans="1:65" s="2" customFormat="1" ht="168">
      <c r="A10" s="219"/>
      <c r="B10" s="240"/>
      <c r="C10" s="85" t="s">
        <v>40</v>
      </c>
      <c r="D10" s="85" t="s">
        <v>68</v>
      </c>
      <c r="E10" s="85" t="s">
        <v>34</v>
      </c>
      <c r="F10" s="85" t="s">
        <v>30</v>
      </c>
      <c r="G10" s="238"/>
      <c r="H10" s="238"/>
      <c r="I10" s="241"/>
      <c r="J10" s="31" t="s">
        <v>182</v>
      </c>
      <c r="K10" s="31" t="s">
        <v>231</v>
      </c>
      <c r="L10" s="31" t="s">
        <v>85</v>
      </c>
      <c r="M10" s="31" t="s">
        <v>33</v>
      </c>
      <c r="N10" s="31">
        <v>12</v>
      </c>
      <c r="O10" s="126">
        <v>20</v>
      </c>
      <c r="P10" s="87"/>
      <c r="Q10" s="87"/>
      <c r="R10" s="87"/>
      <c r="S10" s="87"/>
      <c r="T10" s="87"/>
      <c r="U10" s="87"/>
      <c r="V10" s="242"/>
      <c r="W10" s="24">
        <v>8</v>
      </c>
      <c r="X10" s="24">
        <v>20</v>
      </c>
      <c r="Y10" s="130">
        <f>W10/X10</f>
        <v>0.4</v>
      </c>
      <c r="Z10" s="55" t="s">
        <v>265</v>
      </c>
      <c r="AA10" s="42"/>
      <c r="AB10" s="42"/>
      <c r="AC10" s="42"/>
      <c r="AD10" s="53"/>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row>
    <row r="11" spans="1:65" s="2" customFormat="1" ht="45.75" thickBot="1">
      <c r="X11" s="86" t="s">
        <v>135</v>
      </c>
      <c r="Y11" s="147">
        <f>AVERAGE(Y7:Y10)</f>
        <v>0.59250000000000003</v>
      </c>
      <c r="AB11" s="86" t="s">
        <v>137</v>
      </c>
      <c r="AC11" s="147">
        <f>AC7</f>
        <v>0.48799999999999999</v>
      </c>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1:65" s="2" customFormat="1">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row>
    <row r="13" spans="1:65" s="2" customFormat="1">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1:65" s="2" customFormat="1">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row>
    <row r="15" spans="1:65" s="2" customFormat="1">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row>
    <row r="16" spans="1:65" s="2" customFormat="1">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row>
    <row r="17" spans="31:65" s="2" customFormat="1">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row>
    <row r="18" spans="31:65" s="2" customFormat="1">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31:65" s="2" customFormat="1">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row>
    <row r="20" spans="31:65" s="2" customFormat="1">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row>
    <row r="21" spans="31:65" s="2" customFormat="1">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row>
    <row r="22" spans="31:65" s="2" customFormat="1">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row>
    <row r="23" spans="31:65" s="2" customFormat="1">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1:65" s="2" customFormat="1">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1:65" s="2" customFormat="1">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row>
    <row r="26" spans="31:65" s="2" customFormat="1">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row>
    <row r="27" spans="31:65" s="2" customFormat="1">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row>
    <row r="28" spans="31:65" s="2" customFormat="1">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row>
    <row r="29" spans="31:65" s="2" customFormat="1">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row>
    <row r="30" spans="31:65" s="2" customFormat="1">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row>
    <row r="31" spans="31:65" s="2" customFormat="1">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row>
    <row r="32" spans="31:65" s="2" customFormat="1">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row>
    <row r="33" spans="31:65" s="2" customFormat="1">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row>
    <row r="34" spans="31:65" s="2" customFormat="1">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row>
    <row r="35" spans="31:65" s="2" customFormat="1">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row>
    <row r="36" spans="31:65" s="2" customFormat="1">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row>
    <row r="37" spans="31:65" s="2" customFormat="1">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row>
    <row r="38" spans="31:65" s="2" customFormat="1">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row>
    <row r="39" spans="31:65" s="2" customFormat="1">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row>
    <row r="40" spans="31:65" s="2" customFormat="1">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row>
    <row r="41" spans="31:65" s="2" customFormat="1">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row>
  </sheetData>
  <mergeCells count="23">
    <mergeCell ref="G7:G10"/>
    <mergeCell ref="C1:V3"/>
    <mergeCell ref="A4:I4"/>
    <mergeCell ref="J4:O5"/>
    <mergeCell ref="A5:B5"/>
    <mergeCell ref="H5:H6"/>
    <mergeCell ref="V4:V5"/>
    <mergeCell ref="A7:A10"/>
    <mergeCell ref="B7:B10"/>
    <mergeCell ref="H7:H10"/>
    <mergeCell ref="I7:I10"/>
    <mergeCell ref="V7:V10"/>
    <mergeCell ref="C7:C8"/>
    <mergeCell ref="D7:D8"/>
    <mergeCell ref="E7:E8"/>
    <mergeCell ref="F7:F8"/>
    <mergeCell ref="W4:AD4"/>
    <mergeCell ref="W5:Z5"/>
    <mergeCell ref="AA5:AD5"/>
    <mergeCell ref="C5:D5"/>
    <mergeCell ref="I5:I6"/>
    <mergeCell ref="E5:F5"/>
    <mergeCell ref="P4:U5"/>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D14"/>
  <sheetViews>
    <sheetView topLeftCell="D8" zoomScale="110" zoomScaleNormal="110" workbookViewId="0">
      <selection activeCell="X14" sqref="X14:Y14"/>
    </sheetView>
  </sheetViews>
  <sheetFormatPr defaultColWidth="11.42578125" defaultRowHeight="15"/>
  <cols>
    <col min="1" max="1" width="21.140625" style="15" customWidth="1"/>
    <col min="2" max="2" width="17.85546875" style="15" customWidth="1"/>
    <col min="3" max="3" width="26.42578125" style="15" customWidth="1"/>
    <col min="4" max="4" width="18.140625" style="15" customWidth="1"/>
    <col min="5" max="5" width="20.42578125" style="15" hidden="1" customWidth="1"/>
    <col min="6" max="6" width="14" style="15" hidden="1" customWidth="1"/>
    <col min="7" max="7" width="17.140625" style="15" hidden="1" customWidth="1"/>
    <col min="8" max="8" width="16.42578125" style="15" hidden="1" customWidth="1"/>
    <col min="9" max="9" width="21.85546875" style="15" hidden="1" customWidth="1"/>
    <col min="10" max="10" width="31.85546875" style="15" customWidth="1"/>
    <col min="11" max="11" width="28.5703125" style="15" customWidth="1"/>
    <col min="12" max="12" width="16.28515625" style="15" customWidth="1"/>
    <col min="13" max="13" width="11.42578125" style="15"/>
    <col min="14" max="14" width="20.28515625" style="15" hidden="1" customWidth="1"/>
    <col min="15" max="15" width="20.140625" style="15" customWidth="1"/>
    <col min="16" max="16" width="26.7109375" style="15" hidden="1" customWidth="1"/>
    <col min="17" max="17" width="28.140625" style="15" hidden="1" customWidth="1"/>
    <col min="18" max="18" width="14.42578125" style="15" hidden="1" customWidth="1"/>
    <col min="19" max="19" width="14.42578125" style="16" hidden="1" customWidth="1"/>
    <col min="20" max="20" width="16.7109375" style="16" hidden="1" customWidth="1"/>
    <col min="21" max="21" width="16.7109375" style="15" hidden="1" customWidth="1"/>
    <col min="22" max="22" width="16.28515625" style="15" customWidth="1"/>
    <col min="23" max="23" width="11.42578125" style="15"/>
    <col min="24" max="24" width="16" style="15" customWidth="1"/>
    <col min="25" max="25" width="13.5703125" style="15" customWidth="1"/>
    <col min="26" max="26" width="55.7109375" style="15" customWidth="1"/>
    <col min="27" max="27" width="11.42578125" style="15"/>
    <col min="28" max="28" width="17.85546875" style="15" customWidth="1"/>
    <col min="29" max="29" width="11.140625" style="15" customWidth="1"/>
    <col min="30" max="30" width="40.28515625" style="15" customWidth="1"/>
    <col min="31" max="16384" width="11.42578125" style="15"/>
  </cols>
  <sheetData>
    <row r="1" spans="1:30" s="1" customFormat="1" ht="12">
      <c r="C1" s="201" t="s">
        <v>212</v>
      </c>
      <c r="D1" s="201"/>
      <c r="E1" s="201"/>
      <c r="F1" s="201"/>
      <c r="G1" s="201"/>
      <c r="H1" s="201"/>
      <c r="I1" s="201"/>
      <c r="J1" s="201"/>
      <c r="K1" s="201"/>
      <c r="L1" s="201"/>
      <c r="M1" s="201"/>
      <c r="N1" s="201"/>
      <c r="O1" s="201"/>
      <c r="P1" s="201"/>
      <c r="Q1" s="201"/>
      <c r="R1" s="201"/>
      <c r="S1" s="201"/>
      <c r="T1" s="201"/>
      <c r="U1" s="201"/>
      <c r="V1" s="201"/>
      <c r="AC1" s="77" t="s">
        <v>171</v>
      </c>
      <c r="AD1" s="80">
        <v>44512</v>
      </c>
    </row>
    <row r="2" spans="1:30" s="1" customFormat="1" ht="21.75" customHeight="1">
      <c r="C2" s="201"/>
      <c r="D2" s="201"/>
      <c r="E2" s="201"/>
      <c r="F2" s="201"/>
      <c r="G2" s="201"/>
      <c r="H2" s="201"/>
      <c r="I2" s="201"/>
      <c r="J2" s="201"/>
      <c r="K2" s="201"/>
      <c r="L2" s="201"/>
      <c r="M2" s="201"/>
      <c r="N2" s="201"/>
      <c r="O2" s="201"/>
      <c r="P2" s="201"/>
      <c r="Q2" s="201"/>
      <c r="R2" s="201"/>
      <c r="S2" s="201"/>
      <c r="T2" s="201"/>
      <c r="U2" s="201"/>
      <c r="V2" s="201"/>
      <c r="AC2" s="78" t="s">
        <v>0</v>
      </c>
      <c r="AD2" s="79">
        <v>3</v>
      </c>
    </row>
    <row r="3" spans="1:30" s="1" customFormat="1" ht="30" customHeight="1">
      <c r="C3" s="201"/>
      <c r="D3" s="201"/>
      <c r="E3" s="201"/>
      <c r="F3" s="201"/>
      <c r="G3" s="201"/>
      <c r="H3" s="201"/>
      <c r="I3" s="201"/>
      <c r="J3" s="201"/>
      <c r="K3" s="201"/>
      <c r="L3" s="201"/>
      <c r="M3" s="201"/>
      <c r="N3" s="201"/>
      <c r="O3" s="201"/>
      <c r="P3" s="201"/>
      <c r="Q3" s="201"/>
      <c r="R3" s="201"/>
      <c r="S3" s="201"/>
      <c r="T3" s="201"/>
      <c r="U3" s="201"/>
      <c r="V3" s="201"/>
      <c r="AC3" s="78" t="s">
        <v>172</v>
      </c>
      <c r="AD3" s="79" t="s">
        <v>173</v>
      </c>
    </row>
    <row r="4" spans="1:30"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29" t="s">
        <v>62</v>
      </c>
      <c r="X4" s="230"/>
      <c r="Y4" s="230"/>
      <c r="Z4" s="230"/>
      <c r="AA4" s="230"/>
      <c r="AB4" s="230"/>
      <c r="AC4" s="230"/>
      <c r="AD4" s="231"/>
    </row>
    <row r="5" spans="1:30" s="9" customFormat="1" ht="36" customHeight="1">
      <c r="A5" s="243" t="s">
        <v>5</v>
      </c>
      <c r="B5" s="244"/>
      <c r="C5" s="243" t="s">
        <v>6</v>
      </c>
      <c r="D5" s="245"/>
      <c r="E5" s="243" t="s">
        <v>7</v>
      </c>
      <c r="F5" s="245"/>
      <c r="G5" s="81"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row>
    <row r="6" spans="1:30" s="9" customFormat="1" ht="30">
      <c r="A6" s="14" t="s">
        <v>13</v>
      </c>
      <c r="B6" s="14" t="s">
        <v>14</v>
      </c>
      <c r="C6" s="30" t="s">
        <v>15</v>
      </c>
      <c r="D6" s="30" t="s">
        <v>60</v>
      </c>
      <c r="E6" s="30" t="s">
        <v>16</v>
      </c>
      <c r="F6" s="30" t="s">
        <v>17</v>
      </c>
      <c r="G6" s="30" t="s">
        <v>18</v>
      </c>
      <c r="H6" s="217"/>
      <c r="I6" s="246"/>
      <c r="J6" s="14" t="s">
        <v>2</v>
      </c>
      <c r="K6" s="14" t="s">
        <v>19</v>
      </c>
      <c r="L6" s="14" t="s">
        <v>61</v>
      </c>
      <c r="M6" s="14" t="s">
        <v>20</v>
      </c>
      <c r="N6" s="14" t="s">
        <v>21</v>
      </c>
      <c r="O6" s="14" t="s">
        <v>22</v>
      </c>
      <c r="P6" s="14" t="s">
        <v>3</v>
      </c>
      <c r="Q6" s="14" t="s">
        <v>23</v>
      </c>
      <c r="R6" s="14" t="s">
        <v>61</v>
      </c>
      <c r="S6" s="14" t="s">
        <v>20</v>
      </c>
      <c r="T6" s="14" t="s">
        <v>21</v>
      </c>
      <c r="U6" s="14" t="s">
        <v>24</v>
      </c>
      <c r="V6" s="14" t="s">
        <v>25</v>
      </c>
      <c r="W6" s="14" t="s">
        <v>63</v>
      </c>
      <c r="X6" s="14" t="s">
        <v>26</v>
      </c>
      <c r="Y6" s="14" t="s">
        <v>27</v>
      </c>
      <c r="Z6" s="14" t="s">
        <v>28</v>
      </c>
      <c r="AA6" s="14" t="s">
        <v>64</v>
      </c>
      <c r="AB6" s="14" t="s">
        <v>26</v>
      </c>
      <c r="AC6" s="14" t="s">
        <v>27</v>
      </c>
      <c r="AD6" s="14" t="s">
        <v>28</v>
      </c>
    </row>
    <row r="7" spans="1:30" s="17" customFormat="1" ht="76.5" customHeight="1">
      <c r="A7" s="249" t="s">
        <v>253</v>
      </c>
      <c r="B7" s="251" t="s">
        <v>254</v>
      </c>
      <c r="C7" s="253" t="s">
        <v>49</v>
      </c>
      <c r="D7" s="256" t="s">
        <v>90</v>
      </c>
      <c r="E7" s="254" t="s">
        <v>29</v>
      </c>
      <c r="F7" s="259" t="s">
        <v>58</v>
      </c>
      <c r="G7" s="253" t="s">
        <v>42</v>
      </c>
      <c r="H7" s="259" t="s">
        <v>74</v>
      </c>
      <c r="I7" s="260" t="s">
        <v>58</v>
      </c>
      <c r="J7" s="43" t="s">
        <v>220</v>
      </c>
      <c r="K7" s="43" t="s">
        <v>232</v>
      </c>
      <c r="L7" s="43" t="s">
        <v>86</v>
      </c>
      <c r="M7" s="43" t="s">
        <v>37</v>
      </c>
      <c r="N7" s="43"/>
      <c r="O7" s="89">
        <v>1</v>
      </c>
      <c r="P7" s="88"/>
      <c r="Q7" s="88"/>
      <c r="R7" s="88"/>
      <c r="S7" s="88"/>
      <c r="T7" s="91"/>
      <c r="U7" s="91"/>
      <c r="V7" s="247" t="s">
        <v>141</v>
      </c>
      <c r="W7" s="127">
        <v>0.94989999999999997</v>
      </c>
      <c r="X7" s="143">
        <v>1</v>
      </c>
      <c r="Y7" s="127">
        <f>W7</f>
        <v>0.94989999999999997</v>
      </c>
      <c r="Z7" s="57" t="s">
        <v>268</v>
      </c>
      <c r="AA7" s="142"/>
      <c r="AB7" s="128"/>
      <c r="AC7" s="127"/>
      <c r="AD7" s="57"/>
    </row>
    <row r="8" spans="1:30" s="17" customFormat="1" ht="84">
      <c r="A8" s="250"/>
      <c r="B8" s="252"/>
      <c r="C8" s="252"/>
      <c r="D8" s="257"/>
      <c r="E8" s="255"/>
      <c r="F8" s="250"/>
      <c r="G8" s="252"/>
      <c r="H8" s="250"/>
      <c r="I8" s="261"/>
      <c r="J8" s="44" t="s">
        <v>221</v>
      </c>
      <c r="K8" s="44" t="s">
        <v>233</v>
      </c>
      <c r="L8" s="44" t="s">
        <v>85</v>
      </c>
      <c r="M8" s="44" t="s">
        <v>37</v>
      </c>
      <c r="N8" s="44"/>
      <c r="O8" s="90">
        <v>0.9</v>
      </c>
      <c r="P8" s="88"/>
      <c r="Q8" s="88"/>
      <c r="R8" s="88"/>
      <c r="S8" s="88"/>
      <c r="T8" s="91"/>
      <c r="U8" s="91"/>
      <c r="V8" s="248"/>
      <c r="W8" s="173">
        <v>0.95030000000000003</v>
      </c>
      <c r="X8" s="54">
        <v>0.9</v>
      </c>
      <c r="Y8" s="174">
        <f>X8/W8</f>
        <v>0.94706934652215091</v>
      </c>
      <c r="Z8" s="135" t="s">
        <v>269</v>
      </c>
      <c r="AA8" s="135"/>
      <c r="AB8" s="135"/>
      <c r="AC8" s="135"/>
      <c r="AD8" s="135"/>
    </row>
    <row r="9" spans="1:30" ht="76.5" customHeight="1">
      <c r="A9" s="250"/>
      <c r="B9" s="252"/>
      <c r="C9" s="252"/>
      <c r="D9" s="257"/>
      <c r="E9" s="255"/>
      <c r="F9" s="250"/>
      <c r="G9" s="252"/>
      <c r="H9" s="250"/>
      <c r="I9" s="253" t="s">
        <v>149</v>
      </c>
      <c r="J9" s="43" t="s">
        <v>222</v>
      </c>
      <c r="K9" s="43" t="s">
        <v>234</v>
      </c>
      <c r="L9" s="43" t="s">
        <v>72</v>
      </c>
      <c r="M9" s="43" t="s">
        <v>33</v>
      </c>
      <c r="N9" s="43"/>
      <c r="O9" s="176">
        <f>X9</f>
        <v>2</v>
      </c>
      <c r="P9" s="88"/>
      <c r="Q9" s="88"/>
      <c r="R9" s="88"/>
      <c r="S9" s="88"/>
      <c r="T9" s="91"/>
      <c r="U9" s="91"/>
      <c r="V9" s="248"/>
      <c r="W9" s="175">
        <v>1</v>
      </c>
      <c r="X9" s="175">
        <v>2</v>
      </c>
      <c r="Y9" s="127">
        <f>W9/X9</f>
        <v>0.5</v>
      </c>
      <c r="Z9" s="57" t="s">
        <v>270</v>
      </c>
      <c r="AA9" s="142"/>
      <c r="AB9" s="128"/>
      <c r="AC9" s="127"/>
      <c r="AD9" s="57"/>
    </row>
    <row r="10" spans="1:30" ht="76.5" customHeight="1">
      <c r="A10" s="250"/>
      <c r="B10" s="252"/>
      <c r="C10" s="252"/>
      <c r="D10" s="258" t="s">
        <v>71</v>
      </c>
      <c r="E10" s="255"/>
      <c r="F10" s="250"/>
      <c r="G10" s="252"/>
      <c r="H10" s="250"/>
      <c r="I10" s="252"/>
      <c r="J10" s="44" t="s">
        <v>223</v>
      </c>
      <c r="K10" s="44" t="s">
        <v>235</v>
      </c>
      <c r="L10" s="44" t="s">
        <v>72</v>
      </c>
      <c r="M10" s="44" t="s">
        <v>37</v>
      </c>
      <c r="N10" s="44"/>
      <c r="O10" s="90">
        <f>X10</f>
        <v>1</v>
      </c>
      <c r="P10" s="88"/>
      <c r="Q10" s="88"/>
      <c r="R10" s="88"/>
      <c r="S10" s="88"/>
      <c r="T10" s="91"/>
      <c r="U10" s="91"/>
      <c r="V10" s="248"/>
      <c r="W10" s="173">
        <v>0.56679999999999997</v>
      </c>
      <c r="X10" s="54">
        <v>1</v>
      </c>
      <c r="Y10" s="173">
        <f>W10</f>
        <v>0.56679999999999997</v>
      </c>
      <c r="Z10" s="135" t="s">
        <v>271</v>
      </c>
      <c r="AA10" s="135"/>
      <c r="AB10" s="135"/>
      <c r="AC10" s="135"/>
      <c r="AD10" s="135"/>
    </row>
    <row r="11" spans="1:30" ht="76.5">
      <c r="A11" s="250"/>
      <c r="B11" s="252"/>
      <c r="C11" s="252"/>
      <c r="D11" s="258"/>
      <c r="E11" s="255"/>
      <c r="F11" s="250"/>
      <c r="G11" s="252"/>
      <c r="H11" s="250"/>
      <c r="I11" s="252"/>
      <c r="J11" s="43" t="s">
        <v>224</v>
      </c>
      <c r="K11" s="43" t="s">
        <v>236</v>
      </c>
      <c r="L11" s="43" t="s">
        <v>86</v>
      </c>
      <c r="M11" s="43" t="s">
        <v>37</v>
      </c>
      <c r="N11" s="43"/>
      <c r="O11" s="89">
        <f>X11</f>
        <v>0.42</v>
      </c>
      <c r="P11" s="88"/>
      <c r="Q11" s="88"/>
      <c r="R11" s="88"/>
      <c r="S11" s="88"/>
      <c r="T11" s="91"/>
      <c r="U11" s="91"/>
      <c r="V11" s="248"/>
      <c r="W11" s="127">
        <v>0.48820000000000002</v>
      </c>
      <c r="X11" s="143">
        <v>0.42</v>
      </c>
      <c r="Y11" s="127">
        <f>X11/W11</f>
        <v>0.86030315444489958</v>
      </c>
      <c r="Z11" s="57" t="s">
        <v>272</v>
      </c>
      <c r="AA11" s="142"/>
      <c r="AB11" s="128"/>
      <c r="AC11" s="127"/>
      <c r="AD11" s="57"/>
    </row>
    <row r="12" spans="1:30" ht="51">
      <c r="A12" s="250"/>
      <c r="B12" s="252"/>
      <c r="C12" s="252"/>
      <c r="D12" s="258"/>
      <c r="E12" s="255"/>
      <c r="F12" s="250"/>
      <c r="G12" s="252"/>
      <c r="H12" s="250"/>
      <c r="I12" s="252"/>
      <c r="J12" s="44" t="s">
        <v>225</v>
      </c>
      <c r="K12" s="44" t="s">
        <v>237</v>
      </c>
      <c r="L12" s="44" t="s">
        <v>72</v>
      </c>
      <c r="M12" s="44" t="s">
        <v>33</v>
      </c>
      <c r="N12" s="44"/>
      <c r="O12" s="177">
        <f>X12</f>
        <v>20</v>
      </c>
      <c r="P12" s="88"/>
      <c r="Q12" s="88"/>
      <c r="R12" s="88"/>
      <c r="S12" s="88"/>
      <c r="T12" s="91"/>
      <c r="U12" s="91"/>
      <c r="V12" s="248"/>
      <c r="W12" s="178">
        <v>6.27</v>
      </c>
      <c r="X12" s="31">
        <v>20</v>
      </c>
      <c r="Y12" s="174">
        <f>W12/X12</f>
        <v>0.3135</v>
      </c>
      <c r="Z12" s="135" t="s">
        <v>273</v>
      </c>
      <c r="AA12" s="135"/>
      <c r="AB12" s="135"/>
      <c r="AC12" s="135"/>
      <c r="AD12" s="135"/>
    </row>
    <row r="13" spans="1:30" ht="204">
      <c r="A13" s="250"/>
      <c r="B13" s="252"/>
      <c r="C13" s="252"/>
      <c r="D13" s="258"/>
      <c r="E13" s="255"/>
      <c r="F13" s="250"/>
      <c r="G13" s="252"/>
      <c r="H13" s="250"/>
      <c r="I13" s="252"/>
      <c r="J13" s="43" t="s">
        <v>267</v>
      </c>
      <c r="K13" s="43" t="s">
        <v>238</v>
      </c>
      <c r="L13" s="43" t="s">
        <v>85</v>
      </c>
      <c r="M13" s="43" t="s">
        <v>33</v>
      </c>
      <c r="N13" s="43"/>
      <c r="O13" s="89">
        <f>X13</f>
        <v>3800</v>
      </c>
      <c r="P13" s="88"/>
      <c r="Q13" s="88"/>
      <c r="R13" s="88"/>
      <c r="S13" s="88"/>
      <c r="T13" s="91"/>
      <c r="U13" s="91"/>
      <c r="V13" s="248"/>
      <c r="W13" s="175">
        <v>1996</v>
      </c>
      <c r="X13" s="175">
        <v>3800</v>
      </c>
      <c r="Y13" s="143">
        <f>W13/X13</f>
        <v>0.52526315789473688</v>
      </c>
      <c r="Z13" s="57" t="s">
        <v>274</v>
      </c>
      <c r="AA13" s="142"/>
      <c r="AB13" s="128"/>
      <c r="AC13" s="127"/>
      <c r="AD13" s="57"/>
    </row>
    <row r="14" spans="1:30" ht="45.75" thickBot="1">
      <c r="X14" s="86" t="s">
        <v>135</v>
      </c>
      <c r="Y14" s="147">
        <f>AVERAGE(Y7:Y13)</f>
        <v>0.66611937983739822</v>
      </c>
    </row>
  </sheetData>
  <mergeCells count="25">
    <mergeCell ref="V7:V13"/>
    <mergeCell ref="J4:O5"/>
    <mergeCell ref="A7:A13"/>
    <mergeCell ref="B7:B13"/>
    <mergeCell ref="C7:C13"/>
    <mergeCell ref="E7:E13"/>
    <mergeCell ref="D7:D9"/>
    <mergeCell ref="D10:D13"/>
    <mergeCell ref="H5:H6"/>
    <mergeCell ref="F7:F13"/>
    <mergeCell ref="G7:G13"/>
    <mergeCell ref="H7:H13"/>
    <mergeCell ref="I7:I8"/>
    <mergeCell ref="I9:I13"/>
    <mergeCell ref="C1:V3"/>
    <mergeCell ref="V4:V5"/>
    <mergeCell ref="A4:I4"/>
    <mergeCell ref="W5:Z5"/>
    <mergeCell ref="W4:AD4"/>
    <mergeCell ref="AA5:AD5"/>
    <mergeCell ref="A5:B5"/>
    <mergeCell ref="P4:U5"/>
    <mergeCell ref="C5:D5"/>
    <mergeCell ref="E5:F5"/>
    <mergeCell ref="I5:I6"/>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CZ9"/>
  <sheetViews>
    <sheetView topLeftCell="P1" zoomScale="110" zoomScaleNormal="110" workbookViewId="0">
      <selection activeCell="Y9" sqref="Y9"/>
    </sheetView>
  </sheetViews>
  <sheetFormatPr defaultColWidth="11.42578125" defaultRowHeight="15"/>
  <cols>
    <col min="1" max="1" width="19.28515625" customWidth="1"/>
    <col min="2" max="2" width="17.28515625" customWidth="1"/>
    <col min="3" max="3" width="20.42578125" customWidth="1"/>
    <col min="4" max="4" width="17.140625" customWidth="1"/>
    <col min="5" max="5" width="18" customWidth="1"/>
    <col min="6" max="6" width="18.85546875" customWidth="1"/>
    <col min="7" max="7" width="20.5703125" customWidth="1"/>
    <col min="8" max="8" width="19.5703125" customWidth="1"/>
    <col min="9" max="9" width="23.28515625" customWidth="1"/>
    <col min="10" max="10" width="24.7109375" customWidth="1"/>
    <col min="11" max="11" width="35" customWidth="1"/>
    <col min="12" max="12" width="18.28515625" customWidth="1"/>
    <col min="14" max="14" width="21.42578125" customWidth="1"/>
    <col min="15" max="15" width="16.85546875" customWidth="1"/>
    <col min="17" max="17" width="18.42578125" bestFit="1" customWidth="1"/>
    <col min="18" max="18" width="14.85546875" customWidth="1"/>
    <col min="19" max="19" width="17" customWidth="1"/>
    <col min="20" max="21" width="20.85546875" customWidth="1"/>
    <col min="22" max="22" width="15.42578125" customWidth="1"/>
    <col min="23" max="23" width="15.7109375" customWidth="1"/>
    <col min="24" max="24" width="17" customWidth="1"/>
    <col min="25" max="25" width="20.140625" bestFit="1" customWidth="1"/>
    <col min="26" max="26" width="52.28515625" customWidth="1"/>
    <col min="27" max="27" width="16.85546875" customWidth="1"/>
    <col min="29" max="29" width="24.5703125" customWidth="1"/>
    <col min="30" max="30" width="15.140625" customWidth="1"/>
  </cols>
  <sheetData>
    <row r="1" spans="1:104" s="1" customFormat="1" ht="12">
      <c r="C1" s="201" t="s">
        <v>212</v>
      </c>
      <c r="D1" s="201"/>
      <c r="E1" s="201"/>
      <c r="F1" s="201"/>
      <c r="G1" s="201"/>
      <c r="H1" s="201"/>
      <c r="I1" s="201"/>
      <c r="J1" s="201"/>
      <c r="K1" s="201"/>
      <c r="L1" s="201"/>
      <c r="M1" s="201"/>
      <c r="N1" s="201"/>
      <c r="O1" s="201"/>
      <c r="P1" s="201"/>
      <c r="Q1" s="201"/>
      <c r="R1" s="201"/>
      <c r="S1" s="201"/>
      <c r="T1" s="201"/>
      <c r="U1" s="201"/>
      <c r="V1" s="201"/>
      <c r="AC1" s="77" t="s">
        <v>171</v>
      </c>
      <c r="AD1" s="80">
        <v>44512</v>
      </c>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row>
    <row r="2" spans="1:104" s="1" customFormat="1" ht="21.75" customHeight="1">
      <c r="C2" s="201"/>
      <c r="D2" s="201"/>
      <c r="E2" s="201"/>
      <c r="F2" s="201"/>
      <c r="G2" s="201"/>
      <c r="H2" s="201"/>
      <c r="I2" s="201"/>
      <c r="J2" s="201"/>
      <c r="K2" s="201"/>
      <c r="L2" s="201"/>
      <c r="M2" s="201"/>
      <c r="N2" s="201"/>
      <c r="O2" s="201"/>
      <c r="P2" s="201"/>
      <c r="Q2" s="201"/>
      <c r="R2" s="201"/>
      <c r="S2" s="201"/>
      <c r="T2" s="201"/>
      <c r="U2" s="201"/>
      <c r="V2" s="201"/>
      <c r="AC2" s="78" t="s">
        <v>0</v>
      </c>
      <c r="AD2" s="79">
        <v>3</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row>
    <row r="3" spans="1:104" s="1" customFormat="1" ht="30" customHeight="1">
      <c r="C3" s="201"/>
      <c r="D3" s="201"/>
      <c r="E3" s="201"/>
      <c r="F3" s="201"/>
      <c r="G3" s="201"/>
      <c r="H3" s="201"/>
      <c r="I3" s="201"/>
      <c r="J3" s="201"/>
      <c r="K3" s="201"/>
      <c r="L3" s="201"/>
      <c r="M3" s="201"/>
      <c r="N3" s="201"/>
      <c r="O3" s="201"/>
      <c r="P3" s="201"/>
      <c r="Q3" s="201"/>
      <c r="R3" s="201"/>
      <c r="S3" s="201"/>
      <c r="T3" s="201"/>
      <c r="U3" s="201"/>
      <c r="V3" s="201"/>
      <c r="AC3" s="78" t="s">
        <v>172</v>
      </c>
      <c r="AD3" s="79" t="s">
        <v>173</v>
      </c>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row>
    <row r="4" spans="1:104"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29" t="s">
        <v>62</v>
      </c>
      <c r="X4" s="230"/>
      <c r="Y4" s="230"/>
      <c r="Z4" s="230"/>
      <c r="AA4" s="230"/>
      <c r="AB4" s="230"/>
      <c r="AC4" s="230"/>
      <c r="AD4" s="231"/>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row>
    <row r="5" spans="1:104" s="9" customFormat="1" ht="36" customHeight="1">
      <c r="A5" s="232" t="s">
        <v>5</v>
      </c>
      <c r="B5" s="227"/>
      <c r="C5" s="232" t="s">
        <v>6</v>
      </c>
      <c r="D5" s="228"/>
      <c r="E5" s="232" t="s">
        <v>7</v>
      </c>
      <c r="F5" s="228"/>
      <c r="G5" s="73"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row>
    <row r="6" spans="1:104" s="9" customFormat="1" ht="45">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row>
    <row r="7" spans="1:104" s="22" customFormat="1" ht="132.75" customHeight="1">
      <c r="A7" s="262" t="s">
        <v>253</v>
      </c>
      <c r="B7" s="265" t="s">
        <v>254</v>
      </c>
      <c r="C7" s="265" t="s">
        <v>49</v>
      </c>
      <c r="D7" s="265" t="s">
        <v>90</v>
      </c>
      <c r="E7" s="265" t="s">
        <v>93</v>
      </c>
      <c r="F7" s="264" t="s">
        <v>30</v>
      </c>
      <c r="G7" s="264" t="s">
        <v>56</v>
      </c>
      <c r="H7" s="264" t="s">
        <v>55</v>
      </c>
      <c r="I7" s="129" t="s">
        <v>187</v>
      </c>
      <c r="J7" s="181" t="s">
        <v>142</v>
      </c>
      <c r="K7" s="181" t="s">
        <v>152</v>
      </c>
      <c r="L7" s="182" t="s">
        <v>86</v>
      </c>
      <c r="M7" s="182" t="s">
        <v>37</v>
      </c>
      <c r="N7" s="181" t="s">
        <v>53</v>
      </c>
      <c r="O7" s="183">
        <v>1</v>
      </c>
      <c r="P7" s="92"/>
      <c r="Q7" s="93"/>
      <c r="R7" s="93"/>
      <c r="S7" s="93"/>
      <c r="T7" s="92"/>
      <c r="U7" s="93"/>
      <c r="V7" s="267" t="s">
        <v>94</v>
      </c>
      <c r="W7" s="65">
        <v>0.79</v>
      </c>
      <c r="X7" s="65">
        <v>1</v>
      </c>
      <c r="Y7" s="65">
        <v>0.79</v>
      </c>
      <c r="Z7" s="66" t="s">
        <v>305</v>
      </c>
      <c r="AA7" s="92"/>
      <c r="AB7" s="92"/>
      <c r="AC7" s="92"/>
      <c r="AD7" s="94"/>
    </row>
    <row r="8" spans="1:104" s="163" customFormat="1" ht="139.5" customHeight="1">
      <c r="A8" s="263"/>
      <c r="B8" s="266"/>
      <c r="C8" s="266"/>
      <c r="D8" s="266"/>
      <c r="E8" s="266"/>
      <c r="F8" s="264"/>
      <c r="G8" s="264"/>
      <c r="H8" s="264"/>
      <c r="I8" s="179" t="s">
        <v>188</v>
      </c>
      <c r="J8" s="179" t="s">
        <v>279</v>
      </c>
      <c r="K8" s="179" t="s">
        <v>186</v>
      </c>
      <c r="L8" s="179" t="s">
        <v>86</v>
      </c>
      <c r="M8" s="179" t="s">
        <v>37</v>
      </c>
      <c r="N8" s="179" t="s">
        <v>53</v>
      </c>
      <c r="O8" s="180">
        <v>1</v>
      </c>
      <c r="P8" s="161"/>
      <c r="Q8" s="161"/>
      <c r="R8" s="161"/>
      <c r="S8" s="161"/>
      <c r="T8" s="161"/>
      <c r="U8" s="161"/>
      <c r="V8" s="267"/>
      <c r="W8" s="186">
        <v>0.5</v>
      </c>
      <c r="X8" s="187">
        <v>1</v>
      </c>
      <c r="Y8" s="187">
        <v>0.5</v>
      </c>
      <c r="Z8" s="188" t="s">
        <v>306</v>
      </c>
      <c r="AA8" s="161"/>
      <c r="AB8" s="161"/>
      <c r="AC8" s="161"/>
      <c r="AD8" s="162"/>
    </row>
    <row r="9" spans="1:104" ht="45.75" thickBot="1">
      <c r="X9" s="86" t="s">
        <v>135</v>
      </c>
      <c r="Y9" s="147">
        <f>AVERAGE(Y5:Y7)</f>
        <v>0.79</v>
      </c>
    </row>
  </sheetData>
  <mergeCells count="22">
    <mergeCell ref="C5:D5"/>
    <mergeCell ref="E5:F5"/>
    <mergeCell ref="C1:V3"/>
    <mergeCell ref="I5:I6"/>
    <mergeCell ref="A4:I4"/>
    <mergeCell ref="J4:O5"/>
    <mergeCell ref="P4:U5"/>
    <mergeCell ref="V4:V5"/>
    <mergeCell ref="A5:B5"/>
    <mergeCell ref="H5:H6"/>
    <mergeCell ref="AA5:AD5"/>
    <mergeCell ref="W4:AD4"/>
    <mergeCell ref="W5:Z5"/>
    <mergeCell ref="H7:H8"/>
    <mergeCell ref="V7:V8"/>
    <mergeCell ref="A7:A8"/>
    <mergeCell ref="G7:G8"/>
    <mergeCell ref="C7:C8"/>
    <mergeCell ref="D7:D8"/>
    <mergeCell ref="E7:E8"/>
    <mergeCell ref="F7:F8"/>
    <mergeCell ref="B7:B8"/>
  </mergeCells>
  <pageMargins left="0.7" right="0.7" top="0.75" bottom="0.75" header="0.3" footer="0.3"/>
  <pageSetup paperSize="9" orientation="portrait" horizontalDpi="300" verticalDpi="300"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BW11"/>
  <sheetViews>
    <sheetView topLeftCell="P9" zoomScale="115" zoomScaleNormal="115" zoomScalePageLayoutView="130" workbookViewId="0">
      <selection activeCell="Z9" sqref="Z9"/>
    </sheetView>
  </sheetViews>
  <sheetFormatPr defaultColWidth="9.140625" defaultRowHeight="15"/>
  <cols>
    <col min="1" max="1" width="18.85546875" customWidth="1"/>
    <col min="2" max="2" width="18.140625" customWidth="1"/>
    <col min="3" max="3" width="21.7109375" customWidth="1"/>
    <col min="4" max="4" width="16.85546875" customWidth="1"/>
    <col min="5" max="6" width="14.42578125" customWidth="1"/>
    <col min="7" max="7" width="15.140625" customWidth="1"/>
    <col min="8" max="8" width="19" customWidth="1"/>
    <col min="9" max="9" width="20.28515625" customWidth="1"/>
    <col min="10" max="10" width="22" customWidth="1"/>
    <col min="11" max="11" width="24.140625" customWidth="1"/>
    <col min="12" max="12" width="18.28515625" customWidth="1"/>
    <col min="13" max="13" width="14.85546875" customWidth="1"/>
    <col min="14" max="14" width="0" hidden="1" customWidth="1"/>
    <col min="15" max="15" width="17.28515625" customWidth="1"/>
    <col min="16" max="16" width="14.28515625" customWidth="1"/>
    <col min="17" max="17" width="14" customWidth="1"/>
    <col min="18" max="18" width="16.7109375" customWidth="1"/>
    <col min="19" max="19" width="16.42578125" customWidth="1"/>
    <col min="20" max="20" width="14.140625" customWidth="1"/>
    <col min="21" max="21" width="13.85546875" customWidth="1"/>
    <col min="22" max="22" width="21.42578125" customWidth="1"/>
    <col min="23" max="23" width="11.140625" customWidth="1"/>
    <col min="24" max="24" width="15.28515625" customWidth="1"/>
    <col min="25" max="25" width="15.42578125" customWidth="1"/>
    <col min="26" max="26" width="45.7109375" customWidth="1"/>
    <col min="29" max="30" width="16.140625" customWidth="1"/>
  </cols>
  <sheetData>
    <row r="1" spans="1:75" s="1" customFormat="1">
      <c r="C1" s="201" t="s">
        <v>212</v>
      </c>
      <c r="D1" s="201"/>
      <c r="E1" s="201"/>
      <c r="F1" s="201"/>
      <c r="G1" s="201"/>
      <c r="H1" s="201"/>
      <c r="I1" s="201"/>
      <c r="J1" s="201"/>
      <c r="K1" s="201"/>
      <c r="L1" s="201"/>
      <c r="M1" s="201"/>
      <c r="N1" s="201"/>
      <c r="O1" s="201"/>
      <c r="P1" s="201"/>
      <c r="Q1" s="201"/>
      <c r="R1" s="201"/>
      <c r="S1" s="201"/>
      <c r="T1" s="201"/>
      <c r="U1" s="201"/>
      <c r="V1" s="201"/>
      <c r="AA1" s="224"/>
      <c r="AB1" s="225"/>
      <c r="AC1" s="77" t="s">
        <v>171</v>
      </c>
      <c r="AD1" s="80">
        <v>44512</v>
      </c>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row>
    <row r="2" spans="1:75" s="1" customFormat="1" ht="21.75" customHeight="1">
      <c r="C2" s="201"/>
      <c r="D2" s="201"/>
      <c r="E2" s="201"/>
      <c r="F2" s="201"/>
      <c r="G2" s="201"/>
      <c r="H2" s="201"/>
      <c r="I2" s="201"/>
      <c r="J2" s="201"/>
      <c r="K2" s="201"/>
      <c r="L2" s="201"/>
      <c r="M2" s="201"/>
      <c r="N2" s="201"/>
      <c r="O2" s="201"/>
      <c r="P2" s="201"/>
      <c r="Q2" s="201"/>
      <c r="R2" s="201"/>
      <c r="S2" s="201"/>
      <c r="T2" s="201"/>
      <c r="U2" s="201"/>
      <c r="V2" s="201"/>
      <c r="AA2" s="224"/>
      <c r="AB2" s="225"/>
      <c r="AC2" s="78" t="s">
        <v>0</v>
      </c>
      <c r="AD2" s="79">
        <v>3</v>
      </c>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row>
    <row r="3" spans="1:75" s="1" customFormat="1" ht="30" customHeight="1">
      <c r="C3" s="201"/>
      <c r="D3" s="201"/>
      <c r="E3" s="201"/>
      <c r="F3" s="201"/>
      <c r="G3" s="201"/>
      <c r="H3" s="201"/>
      <c r="I3" s="201"/>
      <c r="J3" s="201"/>
      <c r="K3" s="201"/>
      <c r="L3" s="201"/>
      <c r="M3" s="201"/>
      <c r="N3" s="201"/>
      <c r="O3" s="201"/>
      <c r="P3" s="201"/>
      <c r="Q3" s="201"/>
      <c r="R3" s="201"/>
      <c r="S3" s="201"/>
      <c r="T3" s="201"/>
      <c r="U3" s="201"/>
      <c r="V3" s="201"/>
      <c r="AA3" s="224"/>
      <c r="AB3" s="225"/>
      <c r="AC3" s="78" t="s">
        <v>172</v>
      </c>
      <c r="AD3" s="79" t="s">
        <v>173</v>
      </c>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row>
    <row r="4" spans="1:75"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08" t="s">
        <v>62</v>
      </c>
      <c r="X4" s="209"/>
      <c r="Y4" s="209"/>
      <c r="Z4" s="209"/>
      <c r="AA4" s="209"/>
      <c r="AB4" s="209"/>
      <c r="AC4" s="209"/>
      <c r="AD4" s="210"/>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row>
    <row r="5" spans="1:75" s="9" customFormat="1" ht="36" customHeight="1">
      <c r="A5" s="243" t="s">
        <v>5</v>
      </c>
      <c r="B5" s="244"/>
      <c r="C5" s="243" t="s">
        <v>6</v>
      </c>
      <c r="D5" s="245"/>
      <c r="E5" s="243" t="s">
        <v>7</v>
      </c>
      <c r="F5" s="245"/>
      <c r="G5" s="81"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row>
    <row r="6" spans="1:75" s="100" customFormat="1" ht="38.25">
      <c r="A6" s="98" t="s">
        <v>13</v>
      </c>
      <c r="B6" s="98" t="s">
        <v>14</v>
      </c>
      <c r="C6" s="98" t="s">
        <v>15</v>
      </c>
      <c r="D6" s="98" t="s">
        <v>60</v>
      </c>
      <c r="E6" s="98" t="s">
        <v>16</v>
      </c>
      <c r="F6" s="98" t="s">
        <v>17</v>
      </c>
      <c r="G6" s="98" t="s">
        <v>18</v>
      </c>
      <c r="H6" s="217"/>
      <c r="I6" s="217"/>
      <c r="J6" s="98" t="s">
        <v>2</v>
      </c>
      <c r="K6" s="98" t="s">
        <v>19</v>
      </c>
      <c r="L6" s="98" t="s">
        <v>61</v>
      </c>
      <c r="M6" s="98" t="s">
        <v>20</v>
      </c>
      <c r="N6" s="98" t="s">
        <v>21</v>
      </c>
      <c r="O6" s="98" t="s">
        <v>22</v>
      </c>
      <c r="P6" s="98" t="s">
        <v>3</v>
      </c>
      <c r="Q6" s="98" t="s">
        <v>23</v>
      </c>
      <c r="R6" s="98" t="s">
        <v>61</v>
      </c>
      <c r="S6" s="98" t="s">
        <v>20</v>
      </c>
      <c r="T6" s="98" t="s">
        <v>21</v>
      </c>
      <c r="U6" s="98" t="s">
        <v>24</v>
      </c>
      <c r="V6" s="98" t="s">
        <v>25</v>
      </c>
      <c r="W6" s="98" t="s">
        <v>63</v>
      </c>
      <c r="X6" s="98" t="s">
        <v>26</v>
      </c>
      <c r="Y6" s="98" t="s">
        <v>27</v>
      </c>
      <c r="Z6" s="98" t="s">
        <v>28</v>
      </c>
      <c r="AA6" s="98" t="s">
        <v>64</v>
      </c>
      <c r="AB6" s="98" t="s">
        <v>26</v>
      </c>
      <c r="AC6" s="98" t="s">
        <v>27</v>
      </c>
      <c r="AD6" s="98" t="s">
        <v>28</v>
      </c>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row>
    <row r="7" spans="1:75" s="139" customFormat="1" ht="127.5" customHeight="1">
      <c r="A7" s="268" t="s">
        <v>253</v>
      </c>
      <c r="B7" s="269" t="s">
        <v>254</v>
      </c>
      <c r="C7" s="268" t="s">
        <v>75</v>
      </c>
      <c r="D7" s="269" t="s">
        <v>65</v>
      </c>
      <c r="E7" s="268" t="s">
        <v>91</v>
      </c>
      <c r="F7" s="268" t="s">
        <v>92</v>
      </c>
      <c r="G7" s="269" t="s">
        <v>31</v>
      </c>
      <c r="H7" s="268" t="s">
        <v>76</v>
      </c>
      <c r="I7" s="269" t="s">
        <v>76</v>
      </c>
      <c r="J7" s="136" t="s">
        <v>35</v>
      </c>
      <c r="K7" s="136" t="s">
        <v>36</v>
      </c>
      <c r="L7" s="136" t="s">
        <v>85</v>
      </c>
      <c r="M7" s="136" t="s">
        <v>37</v>
      </c>
      <c r="N7" s="136"/>
      <c r="O7" s="137">
        <f>X7</f>
        <v>0.95</v>
      </c>
      <c r="P7" s="138"/>
      <c r="Q7" s="138"/>
      <c r="R7" s="138"/>
      <c r="S7" s="138"/>
      <c r="T7" s="138"/>
      <c r="U7" s="138"/>
      <c r="V7" s="268" t="s">
        <v>77</v>
      </c>
      <c r="W7" s="150">
        <v>0.97870000000000001</v>
      </c>
      <c r="X7" s="137">
        <v>0.95</v>
      </c>
      <c r="Y7" s="137">
        <v>1</v>
      </c>
      <c r="Z7" s="136" t="s">
        <v>275</v>
      </c>
      <c r="AA7" s="138"/>
      <c r="AB7" s="138"/>
      <c r="AC7" s="138"/>
      <c r="AD7" s="138"/>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row>
    <row r="8" spans="1:75" s="99" customFormat="1" ht="148.5" customHeight="1">
      <c r="A8" s="250"/>
      <c r="B8" s="270"/>
      <c r="C8" s="250"/>
      <c r="D8" s="270"/>
      <c r="E8" s="250"/>
      <c r="F8" s="250"/>
      <c r="G8" s="270"/>
      <c r="H8" s="250"/>
      <c r="I8" s="270"/>
      <c r="J8" s="140" t="s">
        <v>140</v>
      </c>
      <c r="K8" s="140" t="s">
        <v>189</v>
      </c>
      <c r="L8" s="140" t="s">
        <v>85</v>
      </c>
      <c r="M8" s="140" t="s">
        <v>33</v>
      </c>
      <c r="N8" s="140"/>
      <c r="O8" s="140">
        <f>X8</f>
        <v>413</v>
      </c>
      <c r="P8" s="138"/>
      <c r="Q8" s="138"/>
      <c r="R8" s="138"/>
      <c r="S8" s="138"/>
      <c r="T8" s="138"/>
      <c r="U8" s="138"/>
      <c r="V8" s="250"/>
      <c r="W8" s="140">
        <v>177</v>
      </c>
      <c r="X8" s="140">
        <v>413</v>
      </c>
      <c r="Y8" s="153">
        <f>W8/X8</f>
        <v>0.42857142857142855</v>
      </c>
      <c r="Z8" s="141" t="s">
        <v>276</v>
      </c>
      <c r="AA8" s="138"/>
      <c r="AB8" s="138"/>
      <c r="AC8" s="138"/>
      <c r="AD8" s="138"/>
    </row>
    <row r="9" spans="1:75" ht="331.5">
      <c r="A9" s="250"/>
      <c r="B9" s="270"/>
      <c r="C9" s="250"/>
      <c r="D9" s="270"/>
      <c r="E9" s="250"/>
      <c r="F9" s="250"/>
      <c r="G9" s="270"/>
      <c r="H9" s="250"/>
      <c r="I9" s="270"/>
      <c r="J9" s="136" t="s">
        <v>215</v>
      </c>
      <c r="K9" s="136" t="s">
        <v>240</v>
      </c>
      <c r="L9" s="136" t="s">
        <v>72</v>
      </c>
      <c r="M9" s="136" t="s">
        <v>37</v>
      </c>
      <c r="N9" s="136"/>
      <c r="O9" s="137">
        <f>X9</f>
        <v>0.36</v>
      </c>
      <c r="P9" s="138"/>
      <c r="Q9" s="138"/>
      <c r="R9" s="138"/>
      <c r="S9" s="138"/>
      <c r="T9" s="138"/>
      <c r="U9" s="138"/>
      <c r="V9" s="250"/>
      <c r="W9" s="150">
        <v>0.27060000000000001</v>
      </c>
      <c r="X9" s="137">
        <v>0.36</v>
      </c>
      <c r="Y9" s="137">
        <f>W9/X9</f>
        <v>0.75166666666666671</v>
      </c>
      <c r="Z9" s="136" t="s">
        <v>277</v>
      </c>
      <c r="AA9" s="138"/>
      <c r="AB9" s="138"/>
      <c r="AC9" s="138"/>
      <c r="AD9" s="138"/>
    </row>
    <row r="10" spans="1:75" ht="102">
      <c r="A10" s="250"/>
      <c r="B10" s="271"/>
      <c r="C10" s="250"/>
      <c r="D10" s="271"/>
      <c r="E10" s="250"/>
      <c r="F10" s="250"/>
      <c r="G10" s="271"/>
      <c r="H10" s="250"/>
      <c r="I10" s="164" t="s">
        <v>243</v>
      </c>
      <c r="J10" s="140" t="s">
        <v>239</v>
      </c>
      <c r="K10" s="140" t="s">
        <v>241</v>
      </c>
      <c r="L10" s="140" t="s">
        <v>73</v>
      </c>
      <c r="M10" s="140" t="s">
        <v>37</v>
      </c>
      <c r="N10" s="140"/>
      <c r="O10" s="140">
        <f>X10</f>
        <v>0</v>
      </c>
      <c r="P10" s="138"/>
      <c r="Q10" s="138"/>
      <c r="R10" s="138"/>
      <c r="S10" s="138"/>
      <c r="T10" s="138"/>
      <c r="U10" s="138"/>
      <c r="V10" s="250"/>
      <c r="W10" s="140"/>
      <c r="X10" s="140"/>
      <c r="Y10" s="153"/>
      <c r="Z10" s="141" t="s">
        <v>278</v>
      </c>
      <c r="AA10" s="138"/>
      <c r="AB10" s="138"/>
      <c r="AC10" s="138"/>
      <c r="AD10" s="138"/>
    </row>
    <row r="11" spans="1:75" ht="45.75" thickBot="1">
      <c r="X11" s="86" t="s">
        <v>135</v>
      </c>
      <c r="Y11" s="147">
        <f>AVERAGE(Y7:Y9)</f>
        <v>0.72674603174603181</v>
      </c>
    </row>
  </sheetData>
  <mergeCells count="24">
    <mergeCell ref="V7:V10"/>
    <mergeCell ref="I7:I9"/>
    <mergeCell ref="F7:F10"/>
    <mergeCell ref="G7:G10"/>
    <mergeCell ref="H7:H10"/>
    <mergeCell ref="AA1:AB3"/>
    <mergeCell ref="W5:Z5"/>
    <mergeCell ref="C5:D5"/>
    <mergeCell ref="C1:V3"/>
    <mergeCell ref="A4:I4"/>
    <mergeCell ref="J4:O5"/>
    <mergeCell ref="P4:U5"/>
    <mergeCell ref="V4:V5"/>
    <mergeCell ref="W4:AD4"/>
    <mergeCell ref="A5:B5"/>
    <mergeCell ref="AA5:AD5"/>
    <mergeCell ref="E5:F5"/>
    <mergeCell ref="H5:H6"/>
    <mergeCell ref="I5:I6"/>
    <mergeCell ref="A7:A10"/>
    <mergeCell ref="B7:B10"/>
    <mergeCell ref="C7:C10"/>
    <mergeCell ref="D7:D10"/>
    <mergeCell ref="E7:E10"/>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CI11"/>
  <sheetViews>
    <sheetView topLeftCell="Q5" zoomScaleNormal="100" zoomScalePageLayoutView="130" workbookViewId="0">
      <selection activeCell="X8" sqref="X8:X9"/>
    </sheetView>
  </sheetViews>
  <sheetFormatPr defaultColWidth="9.140625" defaultRowHeight="15"/>
  <cols>
    <col min="1" max="1" width="20.28515625" customWidth="1"/>
    <col min="2" max="2" width="26.28515625" customWidth="1"/>
    <col min="3" max="3" width="25.140625" customWidth="1"/>
    <col min="4" max="4" width="28.42578125" customWidth="1"/>
    <col min="5" max="6" width="18.140625" customWidth="1"/>
    <col min="7" max="7" width="19" customWidth="1"/>
    <col min="8" max="8" width="18" customWidth="1"/>
    <col min="9" max="9" width="20" customWidth="1"/>
    <col min="10" max="10" width="19.28515625" customWidth="1"/>
    <col min="11" max="11" width="32" customWidth="1"/>
    <col min="12" max="12" width="14.42578125" customWidth="1"/>
    <col min="14" max="14" width="0" hidden="1" customWidth="1"/>
    <col min="15" max="15" width="14.7109375" customWidth="1"/>
    <col min="16" max="16" width="22.7109375" customWidth="1"/>
    <col min="17" max="17" width="31.5703125" customWidth="1"/>
    <col min="18" max="18" width="15" customWidth="1"/>
    <col min="20" max="20" width="0" hidden="1" customWidth="1"/>
    <col min="22" max="22" width="16.85546875" customWidth="1"/>
    <col min="24" max="24" width="18.28515625" customWidth="1"/>
    <col min="25" max="25" width="14.85546875" customWidth="1"/>
    <col min="26" max="26" width="43.140625" customWidth="1"/>
    <col min="28" max="28" width="14.140625" customWidth="1"/>
    <col min="29" max="29" width="13.28515625" customWidth="1"/>
    <col min="30" max="30" width="60" customWidth="1"/>
  </cols>
  <sheetData>
    <row r="1" spans="1:87" s="1" customFormat="1">
      <c r="C1" s="201" t="s">
        <v>212</v>
      </c>
      <c r="D1" s="201"/>
      <c r="E1" s="201"/>
      <c r="F1" s="201"/>
      <c r="G1" s="201"/>
      <c r="H1" s="201"/>
      <c r="I1" s="201"/>
      <c r="J1" s="201"/>
      <c r="K1" s="201"/>
      <c r="L1" s="201"/>
      <c r="M1" s="201"/>
      <c r="N1" s="201"/>
      <c r="O1" s="201"/>
      <c r="P1" s="201"/>
      <c r="Q1" s="201"/>
      <c r="R1" s="201"/>
      <c r="S1" s="201"/>
      <c r="T1" s="201"/>
      <c r="U1" s="201"/>
      <c r="V1" s="201"/>
      <c r="Z1" s="224"/>
      <c r="AA1" s="224"/>
      <c r="AB1" s="225"/>
      <c r="AC1" s="77" t="s">
        <v>171</v>
      </c>
      <c r="AD1" s="80">
        <v>44512</v>
      </c>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row>
    <row r="2" spans="1:87" s="1" customFormat="1" ht="21.75" customHeight="1">
      <c r="C2" s="201"/>
      <c r="D2" s="201"/>
      <c r="E2" s="201"/>
      <c r="F2" s="201"/>
      <c r="G2" s="201"/>
      <c r="H2" s="201"/>
      <c r="I2" s="201"/>
      <c r="J2" s="201"/>
      <c r="K2" s="201"/>
      <c r="L2" s="201"/>
      <c r="M2" s="201"/>
      <c r="N2" s="201"/>
      <c r="O2" s="201"/>
      <c r="P2" s="201"/>
      <c r="Q2" s="201"/>
      <c r="R2" s="201"/>
      <c r="S2" s="201"/>
      <c r="T2" s="201"/>
      <c r="U2" s="201"/>
      <c r="V2" s="201"/>
      <c r="Z2" s="224"/>
      <c r="AA2" s="224"/>
      <c r="AB2" s="225"/>
      <c r="AC2" s="78" t="s">
        <v>0</v>
      </c>
      <c r="AD2" s="79">
        <v>3</v>
      </c>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row>
    <row r="3" spans="1:87" s="1" customFormat="1" ht="30" customHeight="1">
      <c r="C3" s="201"/>
      <c r="D3" s="201"/>
      <c r="E3" s="201"/>
      <c r="F3" s="201"/>
      <c r="G3" s="201"/>
      <c r="H3" s="201"/>
      <c r="I3" s="201"/>
      <c r="J3" s="201"/>
      <c r="K3" s="201"/>
      <c r="L3" s="201"/>
      <c r="M3" s="201"/>
      <c r="N3" s="201"/>
      <c r="O3" s="201"/>
      <c r="P3" s="201"/>
      <c r="Q3" s="201"/>
      <c r="R3" s="201"/>
      <c r="S3" s="201"/>
      <c r="T3" s="201"/>
      <c r="U3" s="201"/>
      <c r="V3" s="201"/>
      <c r="Z3" s="224"/>
      <c r="AA3" s="224"/>
      <c r="AB3" s="225"/>
      <c r="AC3" s="78" t="s">
        <v>172</v>
      </c>
      <c r="AD3" s="79" t="s">
        <v>173</v>
      </c>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row>
    <row r="4" spans="1:87" s="9" customFormat="1">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29" t="s">
        <v>62</v>
      </c>
      <c r="X4" s="230"/>
      <c r="Y4" s="230"/>
      <c r="Z4" s="230"/>
      <c r="AA4" s="230"/>
      <c r="AB4" s="230"/>
      <c r="AC4" s="230"/>
      <c r="AD4" s="231"/>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row>
    <row r="5" spans="1:87" s="9" customFormat="1" ht="36" customHeight="1">
      <c r="A5" s="232" t="s">
        <v>5</v>
      </c>
      <c r="B5" s="227"/>
      <c r="C5" s="232" t="s">
        <v>6</v>
      </c>
      <c r="D5" s="228"/>
      <c r="E5" s="232" t="s">
        <v>7</v>
      </c>
      <c r="F5" s="228"/>
      <c r="G5" s="73"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row>
    <row r="6" spans="1:87" s="9" customFormat="1" ht="45">
      <c r="A6" s="14" t="s">
        <v>13</v>
      </c>
      <c r="B6" s="14" t="s">
        <v>14</v>
      </c>
      <c r="C6" s="14" t="s">
        <v>15</v>
      </c>
      <c r="D6" s="14" t="s">
        <v>60</v>
      </c>
      <c r="E6" s="14" t="s">
        <v>16</v>
      </c>
      <c r="F6" s="14" t="s">
        <v>17</v>
      </c>
      <c r="G6" s="14" t="s">
        <v>18</v>
      </c>
      <c r="H6" s="246"/>
      <c r="I6" s="246"/>
      <c r="J6" s="14" t="s">
        <v>2</v>
      </c>
      <c r="K6" s="14" t="s">
        <v>19</v>
      </c>
      <c r="L6" s="14" t="s">
        <v>61</v>
      </c>
      <c r="M6" s="14" t="s">
        <v>20</v>
      </c>
      <c r="N6" s="14" t="s">
        <v>21</v>
      </c>
      <c r="O6" s="14" t="s">
        <v>22</v>
      </c>
      <c r="P6" s="14" t="s">
        <v>3</v>
      </c>
      <c r="Q6" s="14" t="s">
        <v>23</v>
      </c>
      <c r="R6" s="14" t="s">
        <v>61</v>
      </c>
      <c r="S6" s="14" t="s">
        <v>20</v>
      </c>
      <c r="T6" s="14" t="s">
        <v>21</v>
      </c>
      <c r="U6" s="14" t="s">
        <v>24</v>
      </c>
      <c r="V6" s="14" t="s">
        <v>25</v>
      </c>
      <c r="W6" s="14" t="s">
        <v>63</v>
      </c>
      <c r="X6" s="14" t="s">
        <v>26</v>
      </c>
      <c r="Y6" s="14" t="s">
        <v>27</v>
      </c>
      <c r="Z6" s="14" t="s">
        <v>28</v>
      </c>
      <c r="AA6" s="14" t="s">
        <v>64</v>
      </c>
      <c r="AB6" s="14" t="s">
        <v>26</v>
      </c>
      <c r="AC6" s="14" t="s">
        <v>27</v>
      </c>
      <c r="AD6" s="14" t="s">
        <v>28</v>
      </c>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row>
    <row r="7" spans="1:87" s="27" customFormat="1" ht="219" customHeight="1">
      <c r="A7" s="218" t="s">
        <v>253</v>
      </c>
      <c r="B7" s="220" t="s">
        <v>254</v>
      </c>
      <c r="C7" s="218" t="s">
        <v>79</v>
      </c>
      <c r="D7" s="27" t="s">
        <v>65</v>
      </c>
      <c r="E7" s="218" t="s">
        <v>29</v>
      </c>
      <c r="F7" s="220" t="s">
        <v>92</v>
      </c>
      <c r="G7" s="218" t="s">
        <v>31</v>
      </c>
      <c r="H7" s="220" t="s">
        <v>80</v>
      </c>
      <c r="I7" s="27" t="s">
        <v>80</v>
      </c>
      <c r="J7" s="27" t="s">
        <v>214</v>
      </c>
      <c r="K7" s="27" t="s">
        <v>147</v>
      </c>
      <c r="L7" s="27" t="s">
        <v>85</v>
      </c>
      <c r="M7" s="27" t="s">
        <v>33</v>
      </c>
      <c r="O7" s="63">
        <f>X7</f>
        <v>2934</v>
      </c>
      <c r="P7" s="29" t="s">
        <v>227</v>
      </c>
      <c r="Q7" s="29" t="s">
        <v>190</v>
      </c>
      <c r="R7" s="29" t="s">
        <v>85</v>
      </c>
      <c r="S7" s="29" t="s">
        <v>37</v>
      </c>
      <c r="T7" s="29"/>
      <c r="U7" s="130">
        <f>AB7</f>
        <v>0.45</v>
      </c>
      <c r="V7" s="279" t="s">
        <v>143</v>
      </c>
      <c r="W7" s="63">
        <v>1158</v>
      </c>
      <c r="X7" s="69">
        <v>2934</v>
      </c>
      <c r="Y7" s="123">
        <f>W7/X7</f>
        <v>0.39468302658486709</v>
      </c>
      <c r="Z7" s="27" t="s">
        <v>280</v>
      </c>
      <c r="AA7" s="123">
        <v>6.6699999999999995E-2</v>
      </c>
      <c r="AB7" s="45">
        <v>0.45</v>
      </c>
      <c r="AC7" s="62">
        <f>AA7/AB7</f>
        <v>0.1482222222222222</v>
      </c>
      <c r="AD7" s="27" t="s">
        <v>283</v>
      </c>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row>
    <row r="8" spans="1:87" ht="116.25" customHeight="1">
      <c r="A8" s="219"/>
      <c r="B8" s="221"/>
      <c r="C8" s="219"/>
      <c r="D8" s="29" t="s">
        <v>78</v>
      </c>
      <c r="E8" s="219"/>
      <c r="F8" s="221"/>
      <c r="G8" s="219"/>
      <c r="H8" s="221"/>
      <c r="I8" s="222" t="s">
        <v>191</v>
      </c>
      <c r="J8" s="222" t="s">
        <v>161</v>
      </c>
      <c r="K8" s="222" t="s">
        <v>190</v>
      </c>
      <c r="L8" s="222" t="s">
        <v>85</v>
      </c>
      <c r="M8" s="222" t="s">
        <v>33</v>
      </c>
      <c r="N8" s="222"/>
      <c r="O8" s="272">
        <f>X8</f>
        <v>121</v>
      </c>
      <c r="P8" s="29" t="s">
        <v>247</v>
      </c>
      <c r="Q8" s="29" t="s">
        <v>245</v>
      </c>
      <c r="R8" s="29" t="s">
        <v>72</v>
      </c>
      <c r="S8" s="29" t="s">
        <v>37</v>
      </c>
      <c r="T8" s="29"/>
      <c r="U8" s="169">
        <f>AB8</f>
        <v>0.35</v>
      </c>
      <c r="V8" s="280"/>
      <c r="W8" s="222">
        <v>100</v>
      </c>
      <c r="X8" s="272">
        <v>121</v>
      </c>
      <c r="Y8" s="274">
        <f>W8/X8</f>
        <v>0.82644628099173556</v>
      </c>
      <c r="Z8" s="276" t="s">
        <v>281</v>
      </c>
      <c r="AA8" s="169">
        <v>0.4007</v>
      </c>
      <c r="AB8" s="55">
        <v>0.35</v>
      </c>
      <c r="AC8" s="130">
        <v>1</v>
      </c>
      <c r="AD8" s="24" t="s">
        <v>284</v>
      </c>
    </row>
    <row r="9" spans="1:87" ht="93.75" customHeight="1">
      <c r="A9" s="219"/>
      <c r="B9" s="221"/>
      <c r="C9" s="219"/>
      <c r="D9" s="27" t="s">
        <v>65</v>
      </c>
      <c r="E9" s="219"/>
      <c r="F9" s="221"/>
      <c r="G9" s="219"/>
      <c r="H9" s="221"/>
      <c r="I9" s="278"/>
      <c r="J9" s="278"/>
      <c r="K9" s="278"/>
      <c r="L9" s="278"/>
      <c r="M9" s="278"/>
      <c r="N9" s="278"/>
      <c r="O9" s="278"/>
      <c r="P9" s="165" t="s">
        <v>226</v>
      </c>
      <c r="Q9" s="27" t="s">
        <v>246</v>
      </c>
      <c r="R9" s="27" t="s">
        <v>72</v>
      </c>
      <c r="S9" s="27" t="s">
        <v>37</v>
      </c>
      <c r="T9" s="27"/>
      <c r="U9" s="45">
        <f>AB9</f>
        <v>0.35</v>
      </c>
      <c r="V9" s="280"/>
      <c r="W9" s="223"/>
      <c r="X9" s="273"/>
      <c r="Y9" s="275"/>
      <c r="Z9" s="277"/>
      <c r="AA9" s="45">
        <v>0.27300000000000002</v>
      </c>
      <c r="AB9" s="45">
        <v>0.35</v>
      </c>
      <c r="AC9" s="123">
        <f>AA9/AB9</f>
        <v>0.78000000000000014</v>
      </c>
      <c r="AD9" s="27" t="s">
        <v>285</v>
      </c>
    </row>
    <row r="10" spans="1:87" ht="48">
      <c r="A10" s="219"/>
      <c r="B10" s="221"/>
      <c r="C10" s="219"/>
      <c r="E10" s="219"/>
      <c r="F10" s="221"/>
      <c r="G10" s="219"/>
      <c r="H10" s="221"/>
      <c r="I10" s="223"/>
      <c r="J10" s="165" t="s">
        <v>216</v>
      </c>
      <c r="K10" s="27" t="s">
        <v>244</v>
      </c>
      <c r="L10" s="27" t="s">
        <v>85</v>
      </c>
      <c r="M10" s="27" t="s">
        <v>33</v>
      </c>
      <c r="N10" s="27"/>
      <c r="O10" s="63">
        <f>X10</f>
        <v>1135</v>
      </c>
      <c r="P10" s="28"/>
      <c r="Q10" s="28"/>
      <c r="R10" s="28"/>
      <c r="S10" s="28"/>
      <c r="T10" s="28"/>
      <c r="U10" s="28"/>
      <c r="V10" s="280"/>
      <c r="W10" s="165">
        <v>559</v>
      </c>
      <c r="X10" s="27">
        <v>1135</v>
      </c>
      <c r="Y10" s="123">
        <f>W10/X10</f>
        <v>0.49251101321585905</v>
      </c>
      <c r="Z10" s="27" t="s">
        <v>282</v>
      </c>
      <c r="AA10" s="28"/>
      <c r="AB10" s="28"/>
      <c r="AC10" s="28"/>
      <c r="AD10" s="28"/>
    </row>
    <row r="11" spans="1:87" ht="45.75" thickBot="1">
      <c r="X11" s="86" t="s">
        <v>135</v>
      </c>
      <c r="Y11" s="147">
        <f>AVERAGE(Y7:Y10)</f>
        <v>0.57121344026415388</v>
      </c>
      <c r="AB11" s="86" t="s">
        <v>137</v>
      </c>
      <c r="AC11" s="147">
        <f>AVERAGE(AC7:AC10)</f>
        <v>0.64274074074074072</v>
      </c>
    </row>
  </sheetData>
  <mergeCells count="33">
    <mergeCell ref="V7:V10"/>
    <mergeCell ref="K8:K9"/>
    <mergeCell ref="L8:L9"/>
    <mergeCell ref="M8:M9"/>
    <mergeCell ref="N8:N9"/>
    <mergeCell ref="O8:O9"/>
    <mergeCell ref="H7:H10"/>
    <mergeCell ref="G7:G10"/>
    <mergeCell ref="J8:J9"/>
    <mergeCell ref="I8:I10"/>
    <mergeCell ref="A7:A10"/>
    <mergeCell ref="B7:B10"/>
    <mergeCell ref="C7:C10"/>
    <mergeCell ref="E7:E10"/>
    <mergeCell ref="F7:F10"/>
    <mergeCell ref="I5:I6"/>
    <mergeCell ref="W5:Z5"/>
    <mergeCell ref="C1:V3"/>
    <mergeCell ref="A4:I4"/>
    <mergeCell ref="J4:O5"/>
    <mergeCell ref="P4:U5"/>
    <mergeCell ref="V4:V5"/>
    <mergeCell ref="W4:AD4"/>
    <mergeCell ref="A5:B5"/>
    <mergeCell ref="AA5:AD5"/>
    <mergeCell ref="C5:D5"/>
    <mergeCell ref="E5:F5"/>
    <mergeCell ref="H5:H6"/>
    <mergeCell ref="W8:W9"/>
    <mergeCell ref="X8:X9"/>
    <mergeCell ref="Y8:Y9"/>
    <mergeCell ref="Z8:Z9"/>
    <mergeCell ref="Z1:AB3"/>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CZ10"/>
  <sheetViews>
    <sheetView topLeftCell="A6" zoomScaleNormal="100" zoomScalePageLayoutView="115" workbookViewId="0">
      <selection activeCell="C7" sqref="C7"/>
    </sheetView>
  </sheetViews>
  <sheetFormatPr defaultColWidth="11.42578125" defaultRowHeight="22.5" customHeight="1"/>
  <cols>
    <col min="1" max="1" width="22.42578125" style="6" customWidth="1"/>
    <col min="2" max="3" width="27.140625" style="6" customWidth="1"/>
    <col min="4" max="4" width="25.7109375" style="6" customWidth="1"/>
    <col min="5" max="5" width="29.28515625" style="6" customWidth="1"/>
    <col min="6" max="6" width="21.140625" style="6" customWidth="1"/>
    <col min="7" max="7" width="20.7109375" style="7" customWidth="1"/>
    <col min="8" max="8" width="21.140625" style="6" customWidth="1"/>
    <col min="9" max="9" width="16.28515625" style="6" customWidth="1"/>
    <col min="10" max="10" width="53.42578125" style="6" customWidth="1"/>
    <col min="11" max="11" width="34.42578125" style="6" customWidth="1"/>
    <col min="12" max="12" width="18.28515625" style="6" customWidth="1"/>
    <col min="13" max="13" width="16.28515625" style="6" customWidth="1"/>
    <col min="14" max="14" width="17.42578125" style="6" hidden="1" customWidth="1"/>
    <col min="15" max="15" width="14.140625" style="8" customWidth="1"/>
    <col min="16" max="16" width="17.140625" style="6" customWidth="1"/>
    <col min="17" max="17" width="18" style="6" customWidth="1"/>
    <col min="18" max="18" width="14.42578125" style="6" bestFit="1" customWidth="1"/>
    <col min="19" max="19" width="19.85546875" style="6" customWidth="1"/>
    <col min="20" max="20" width="21" style="6" customWidth="1"/>
    <col min="21" max="21" width="20.28515625" style="6" customWidth="1"/>
    <col min="22" max="22" width="20.7109375" style="6" customWidth="1"/>
    <col min="23" max="23" width="11.42578125" style="6" customWidth="1"/>
    <col min="24" max="24" width="16.7109375" style="6" customWidth="1"/>
    <col min="25" max="25" width="33.42578125" style="6" customWidth="1"/>
    <col min="26" max="26" width="76.85546875" style="6" customWidth="1"/>
    <col min="27" max="27" width="11.42578125" style="6" customWidth="1"/>
    <col min="28" max="28" width="20" style="6" customWidth="1"/>
    <col min="29" max="29" width="24.5703125" style="6" customWidth="1"/>
    <col min="30" max="30" width="28.42578125" style="6" customWidth="1"/>
    <col min="31" max="32" width="11.42578125" style="6" customWidth="1"/>
    <col min="33" max="33" width="87.140625" style="6" customWidth="1"/>
    <col min="34" max="36" width="11.42578125" style="6" customWidth="1"/>
    <col min="37" max="37" width="78.140625" style="6" customWidth="1"/>
    <col min="38" max="40" width="11.42578125" style="6"/>
    <col min="41" max="41" width="87.140625" style="6" customWidth="1"/>
    <col min="42" max="44" width="11.42578125" style="6"/>
    <col min="45" max="45" width="78.140625" style="6" customWidth="1"/>
    <col min="46" max="48" width="11.42578125" style="6"/>
    <col min="49" max="49" width="87.140625" style="6" customWidth="1"/>
    <col min="50" max="52" width="11.42578125" style="6"/>
    <col min="53" max="53" width="78.140625" style="6" customWidth="1"/>
    <col min="54" max="56" width="11.42578125" style="6"/>
    <col min="57" max="57" width="87.140625" style="6" customWidth="1"/>
    <col min="58" max="59" width="11.42578125" style="6"/>
    <col min="60" max="60" width="15.140625" style="6" bestFit="1" customWidth="1"/>
    <col min="61" max="61" width="78.140625" style="6" customWidth="1"/>
    <col min="62" max="63" width="11.42578125" style="6"/>
    <col min="64" max="64" width="14.28515625" style="6" customWidth="1"/>
    <col min="65" max="65" width="64.85546875" style="6" customWidth="1"/>
    <col min="66" max="67" width="11.42578125" style="6"/>
    <col min="68" max="68" width="15.140625" style="6" bestFit="1" customWidth="1"/>
    <col min="69" max="69" width="78.140625" style="6" customWidth="1"/>
    <col min="70" max="16384" width="11.42578125" style="6"/>
  </cols>
  <sheetData>
    <row r="1" spans="1:104" s="1" customFormat="1" ht="12">
      <c r="C1" s="201" t="s">
        <v>212</v>
      </c>
      <c r="D1" s="201"/>
      <c r="E1" s="201"/>
      <c r="F1" s="201"/>
      <c r="G1" s="201"/>
      <c r="H1" s="201"/>
      <c r="I1" s="201"/>
      <c r="J1" s="201"/>
      <c r="K1" s="201"/>
      <c r="L1" s="201"/>
      <c r="M1" s="201"/>
      <c r="N1" s="201"/>
      <c r="O1" s="201"/>
      <c r="P1" s="201"/>
      <c r="Q1" s="201"/>
      <c r="R1" s="201"/>
      <c r="S1" s="201"/>
      <c r="T1" s="201"/>
      <c r="U1" s="201"/>
      <c r="V1" s="201"/>
      <c r="Z1" s="224"/>
      <c r="AA1" s="224"/>
      <c r="AB1" s="225"/>
      <c r="AC1" s="77" t="s">
        <v>171</v>
      </c>
      <c r="AD1" s="80">
        <v>44512</v>
      </c>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row>
    <row r="2" spans="1:104" s="1" customFormat="1" ht="21.75" customHeight="1">
      <c r="C2" s="201"/>
      <c r="D2" s="201"/>
      <c r="E2" s="201"/>
      <c r="F2" s="201"/>
      <c r="G2" s="201"/>
      <c r="H2" s="201"/>
      <c r="I2" s="201"/>
      <c r="J2" s="201"/>
      <c r="K2" s="201"/>
      <c r="L2" s="201"/>
      <c r="M2" s="201"/>
      <c r="N2" s="201"/>
      <c r="O2" s="201"/>
      <c r="P2" s="201"/>
      <c r="Q2" s="201"/>
      <c r="R2" s="201"/>
      <c r="S2" s="201"/>
      <c r="T2" s="201"/>
      <c r="U2" s="201"/>
      <c r="V2" s="201"/>
      <c r="Z2" s="224"/>
      <c r="AA2" s="224"/>
      <c r="AB2" s="225"/>
      <c r="AC2" s="78" t="s">
        <v>0</v>
      </c>
      <c r="AD2" s="79">
        <v>3</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row>
    <row r="3" spans="1:104" s="1" customFormat="1" ht="30" customHeight="1">
      <c r="C3" s="201"/>
      <c r="D3" s="201"/>
      <c r="E3" s="201"/>
      <c r="F3" s="201"/>
      <c r="G3" s="201"/>
      <c r="H3" s="201"/>
      <c r="I3" s="201"/>
      <c r="J3" s="201"/>
      <c r="K3" s="201"/>
      <c r="L3" s="201"/>
      <c r="M3" s="201"/>
      <c r="N3" s="201"/>
      <c r="O3" s="201"/>
      <c r="P3" s="201"/>
      <c r="Q3" s="201"/>
      <c r="R3" s="201"/>
      <c r="S3" s="201"/>
      <c r="T3" s="201"/>
      <c r="U3" s="201"/>
      <c r="V3" s="201"/>
      <c r="Z3" s="224"/>
      <c r="AA3" s="224"/>
      <c r="AB3" s="225"/>
      <c r="AC3" s="78" t="s">
        <v>172</v>
      </c>
      <c r="AD3" s="79" t="s">
        <v>173</v>
      </c>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row>
    <row r="4" spans="1:104" s="9" customFormat="1" ht="15">
      <c r="A4" s="202" t="s">
        <v>1</v>
      </c>
      <c r="B4" s="203"/>
      <c r="C4" s="203"/>
      <c r="D4" s="203"/>
      <c r="E4" s="203"/>
      <c r="F4" s="203"/>
      <c r="G4" s="203"/>
      <c r="H4" s="203"/>
      <c r="I4" s="204"/>
      <c r="J4" s="205" t="s">
        <v>2</v>
      </c>
      <c r="K4" s="206"/>
      <c r="L4" s="206"/>
      <c r="M4" s="206"/>
      <c r="N4" s="206"/>
      <c r="O4" s="207"/>
      <c r="P4" s="205" t="s">
        <v>3</v>
      </c>
      <c r="Q4" s="206"/>
      <c r="R4" s="206"/>
      <c r="S4" s="206"/>
      <c r="T4" s="206"/>
      <c r="U4" s="207"/>
      <c r="V4" s="211" t="s">
        <v>4</v>
      </c>
      <c r="W4" s="229" t="s">
        <v>62</v>
      </c>
      <c r="X4" s="230"/>
      <c r="Y4" s="230"/>
      <c r="Z4" s="230"/>
      <c r="AA4" s="230"/>
      <c r="AB4" s="230"/>
      <c r="AC4" s="230"/>
      <c r="AD4" s="231"/>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row>
    <row r="5" spans="1:104" s="9" customFormat="1" ht="36" customHeight="1">
      <c r="A5" s="232" t="s">
        <v>5</v>
      </c>
      <c r="B5" s="227"/>
      <c r="C5" s="232" t="s">
        <v>6</v>
      </c>
      <c r="D5" s="228"/>
      <c r="E5" s="232" t="s">
        <v>7</v>
      </c>
      <c r="F5" s="228"/>
      <c r="G5" s="73" t="s">
        <v>8</v>
      </c>
      <c r="H5" s="216" t="s">
        <v>9</v>
      </c>
      <c r="I5" s="216" t="s">
        <v>10</v>
      </c>
      <c r="J5" s="208"/>
      <c r="K5" s="209"/>
      <c r="L5" s="209"/>
      <c r="M5" s="209"/>
      <c r="N5" s="209"/>
      <c r="O5" s="210"/>
      <c r="P5" s="208"/>
      <c r="Q5" s="209"/>
      <c r="R5" s="209"/>
      <c r="S5" s="209"/>
      <c r="T5" s="209"/>
      <c r="U5" s="210"/>
      <c r="V5" s="212"/>
      <c r="W5" s="232" t="s">
        <v>11</v>
      </c>
      <c r="X5" s="227"/>
      <c r="Y5" s="227"/>
      <c r="Z5" s="233"/>
      <c r="AA5" s="226" t="s">
        <v>12</v>
      </c>
      <c r="AB5" s="227"/>
      <c r="AC5" s="227"/>
      <c r="AD5" s="228"/>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row>
    <row r="6" spans="1:104" s="9" customFormat="1" ht="45">
      <c r="A6" s="30" t="s">
        <v>13</v>
      </c>
      <c r="B6" s="30" t="s">
        <v>14</v>
      </c>
      <c r="C6" s="30" t="s">
        <v>15</v>
      </c>
      <c r="D6" s="30" t="s">
        <v>60</v>
      </c>
      <c r="E6" s="30" t="s">
        <v>16</v>
      </c>
      <c r="F6" s="30" t="s">
        <v>17</v>
      </c>
      <c r="G6" s="30" t="s">
        <v>18</v>
      </c>
      <c r="H6" s="217"/>
      <c r="I6" s="217"/>
      <c r="J6" s="30" t="s">
        <v>2</v>
      </c>
      <c r="K6" s="30" t="s">
        <v>19</v>
      </c>
      <c r="L6" s="30" t="s">
        <v>61</v>
      </c>
      <c r="M6" s="30" t="s">
        <v>20</v>
      </c>
      <c r="N6" s="30" t="s">
        <v>21</v>
      </c>
      <c r="O6" s="30" t="s">
        <v>22</v>
      </c>
      <c r="P6" s="30" t="s">
        <v>3</v>
      </c>
      <c r="Q6" s="30" t="s">
        <v>23</v>
      </c>
      <c r="R6" s="30" t="s">
        <v>61</v>
      </c>
      <c r="S6" s="30" t="s">
        <v>20</v>
      </c>
      <c r="T6" s="30" t="s">
        <v>21</v>
      </c>
      <c r="U6" s="30" t="s">
        <v>24</v>
      </c>
      <c r="V6" s="30" t="s">
        <v>25</v>
      </c>
      <c r="W6" s="30" t="s">
        <v>63</v>
      </c>
      <c r="X6" s="30" t="s">
        <v>26</v>
      </c>
      <c r="Y6" s="30" t="s">
        <v>27</v>
      </c>
      <c r="Z6" s="30" t="s">
        <v>28</v>
      </c>
      <c r="AA6" s="30" t="s">
        <v>64</v>
      </c>
      <c r="AB6" s="30" t="s">
        <v>26</v>
      </c>
      <c r="AC6" s="30" t="s">
        <v>27</v>
      </c>
      <c r="AD6" s="30" t="s">
        <v>28</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row>
    <row r="7" spans="1:104" s="26" customFormat="1" ht="252">
      <c r="A7" s="281" t="s">
        <v>253</v>
      </c>
      <c r="B7" s="281" t="s">
        <v>254</v>
      </c>
      <c r="C7" s="101" t="s">
        <v>38</v>
      </c>
      <c r="D7" s="101" t="s">
        <v>67</v>
      </c>
      <c r="E7" s="282" t="s">
        <v>29</v>
      </c>
      <c r="F7" s="101" t="s">
        <v>70</v>
      </c>
      <c r="G7" s="281" t="s">
        <v>42</v>
      </c>
      <c r="H7" s="281" t="s">
        <v>47</v>
      </c>
      <c r="I7" s="95" t="s">
        <v>163</v>
      </c>
      <c r="J7" s="97" t="s">
        <v>87</v>
      </c>
      <c r="K7" s="97" t="s">
        <v>96</v>
      </c>
      <c r="L7" s="97" t="s">
        <v>86</v>
      </c>
      <c r="M7" s="97" t="s">
        <v>33</v>
      </c>
      <c r="N7" s="97">
        <v>0</v>
      </c>
      <c r="O7" s="102">
        <v>1</v>
      </c>
      <c r="P7" s="96"/>
      <c r="Q7" s="96"/>
      <c r="R7" s="96"/>
      <c r="S7" s="96"/>
      <c r="T7" s="96"/>
      <c r="U7" s="96"/>
      <c r="V7" s="281" t="s">
        <v>248</v>
      </c>
      <c r="W7" s="103">
        <v>0.755</v>
      </c>
      <c r="X7" s="104">
        <v>1</v>
      </c>
      <c r="Y7" s="133">
        <f>W7</f>
        <v>0.755</v>
      </c>
      <c r="Z7" s="105" t="s">
        <v>286</v>
      </c>
      <c r="AA7" s="96"/>
      <c r="AB7" s="96"/>
      <c r="AC7" s="96"/>
      <c r="AD7" s="9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v>0.33</v>
      </c>
      <c r="BK7" s="6">
        <v>1</v>
      </c>
      <c r="BL7" s="6">
        <v>0.33</v>
      </c>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row>
    <row r="8" spans="1:104" ht="107.25" customHeight="1">
      <c r="A8" s="281"/>
      <c r="B8" s="281"/>
      <c r="C8" s="283" t="s">
        <v>75</v>
      </c>
      <c r="D8" s="283" t="s">
        <v>65</v>
      </c>
      <c r="E8" s="282"/>
      <c r="F8" s="283" t="s">
        <v>92</v>
      </c>
      <c r="G8" s="281"/>
      <c r="H8" s="281"/>
      <c r="I8" s="282" t="s">
        <v>162</v>
      </c>
      <c r="J8" s="95" t="s">
        <v>88</v>
      </c>
      <c r="K8" s="95" t="s">
        <v>89</v>
      </c>
      <c r="L8" s="95" t="s">
        <v>73</v>
      </c>
      <c r="M8" s="95" t="s">
        <v>33</v>
      </c>
      <c r="N8" s="95">
        <v>0</v>
      </c>
      <c r="O8" s="106">
        <v>36</v>
      </c>
      <c r="P8" s="96"/>
      <c r="Q8" s="96"/>
      <c r="R8" s="96"/>
      <c r="S8" s="96"/>
      <c r="T8" s="96"/>
      <c r="U8" s="96"/>
      <c r="V8" s="281"/>
      <c r="W8" s="97">
        <v>18</v>
      </c>
      <c r="X8" s="97">
        <v>18</v>
      </c>
      <c r="Y8" s="107">
        <f>X8/W8</f>
        <v>1</v>
      </c>
      <c r="Z8" s="97" t="s">
        <v>287</v>
      </c>
      <c r="AA8" s="96"/>
      <c r="AB8" s="96"/>
      <c r="AC8" s="96"/>
      <c r="AD8" s="96"/>
      <c r="AP8" s="6" t="s">
        <v>46</v>
      </c>
      <c r="AR8" s="6">
        <v>0.13800000000000001</v>
      </c>
      <c r="BJ8" s="6" t="s">
        <v>45</v>
      </c>
      <c r="BL8" s="6">
        <v>0.53700000000000003</v>
      </c>
    </row>
    <row r="9" spans="1:104" ht="36">
      <c r="A9" s="281"/>
      <c r="B9" s="281"/>
      <c r="C9" s="284"/>
      <c r="D9" s="284"/>
      <c r="E9" s="282"/>
      <c r="F9" s="284"/>
      <c r="G9" s="281"/>
      <c r="H9" s="281"/>
      <c r="I9" s="282"/>
      <c r="J9" s="108" t="s">
        <v>288</v>
      </c>
      <c r="K9" s="97" t="s">
        <v>289</v>
      </c>
      <c r="L9" s="97" t="s">
        <v>73</v>
      </c>
      <c r="M9" s="97" t="s">
        <v>33</v>
      </c>
      <c r="N9" s="97"/>
      <c r="O9" s="97">
        <v>13</v>
      </c>
      <c r="P9" s="109"/>
      <c r="Q9" s="109"/>
      <c r="R9" s="109"/>
      <c r="S9" s="109"/>
      <c r="T9" s="109"/>
      <c r="U9" s="109"/>
      <c r="V9" s="281"/>
      <c r="W9" s="110"/>
      <c r="X9" s="110"/>
      <c r="Y9" s="104"/>
      <c r="Z9" s="105" t="s">
        <v>291</v>
      </c>
      <c r="AA9" s="109"/>
      <c r="AB9" s="109"/>
      <c r="AC9" s="109"/>
      <c r="AD9" s="109"/>
    </row>
    <row r="10" spans="1:104" ht="45" customHeight="1" thickBot="1">
      <c r="X10" s="86" t="s">
        <v>135</v>
      </c>
      <c r="Y10" s="147">
        <f>AVERAGE(Y7:Y9)</f>
        <v>0.87749999999999995</v>
      </c>
    </row>
  </sheetData>
  <mergeCells count="24">
    <mergeCell ref="W4:AD4"/>
    <mergeCell ref="C5:D5"/>
    <mergeCell ref="E5:F5"/>
    <mergeCell ref="I5:I6"/>
    <mergeCell ref="Z1:AB3"/>
    <mergeCell ref="C1:V3"/>
    <mergeCell ref="A4:I4"/>
    <mergeCell ref="J4:O5"/>
    <mergeCell ref="P4:U5"/>
    <mergeCell ref="V4:V5"/>
    <mergeCell ref="V7:V9"/>
    <mergeCell ref="W5:Z5"/>
    <mergeCell ref="AA5:AD5"/>
    <mergeCell ref="A5:B5"/>
    <mergeCell ref="H5:H6"/>
    <mergeCell ref="E7:E9"/>
    <mergeCell ref="A7:A9"/>
    <mergeCell ref="B7:B9"/>
    <mergeCell ref="H7:H9"/>
    <mergeCell ref="G7:G9"/>
    <mergeCell ref="I8:I9"/>
    <mergeCell ref="C8:C9"/>
    <mergeCell ref="D8:D9"/>
    <mergeCell ref="F8:F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135C7C19915A4C8848D5DE80B872C3" ma:contentTypeVersion="12" ma:contentTypeDescription="Create a new document." ma:contentTypeScope="" ma:versionID="266f3b188412e931dcbbfac218715a75">
  <xsd:schema xmlns:xsd="http://www.w3.org/2001/XMLSchema" xmlns:xs="http://www.w3.org/2001/XMLSchema" xmlns:p="http://schemas.microsoft.com/office/2006/metadata/properties" xmlns:ns3="be53e371-c8ab-4a62-a8b6-3f4f26af218a" xmlns:ns4="efa47176-4b12-451e-8a3d-c654776a53ab" targetNamespace="http://schemas.microsoft.com/office/2006/metadata/properties" ma:root="true" ma:fieldsID="8864cfd5a18ebeca13fbdae2e395e901" ns3:_="" ns4:_="">
    <xsd:import namespace="be53e371-c8ab-4a62-a8b6-3f4f26af218a"/>
    <xsd:import namespace="efa47176-4b12-451e-8a3d-c654776a53a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3e371-c8ab-4a62-a8b6-3f4f26af2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a47176-4b12-451e-8a3d-c654776a53a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EA7F9F-CA20-4CF2-AC21-A949450DA24D}">
  <ds:schemaRefs>
    <ds:schemaRef ds:uri="http://schemas.microsoft.com/sharepoint/v3/contenttype/forms"/>
  </ds:schemaRefs>
</ds:datastoreItem>
</file>

<file path=customXml/itemProps2.xml><?xml version="1.0" encoding="utf-8"?>
<ds:datastoreItem xmlns:ds="http://schemas.openxmlformats.org/officeDocument/2006/customXml" ds:itemID="{C9938473-2A4F-4696-AF86-E014AEFC1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3e371-c8ab-4a62-a8b6-3f4f26af218a"/>
    <ds:schemaRef ds:uri="efa47176-4b12-451e-8a3d-c654776a5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B1DF7-FDE8-4B45-B5C7-7F3FD015FC6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Consolidado</vt:lpstr>
      <vt:lpstr>Metas</vt:lpstr>
      <vt:lpstr>OTI</vt:lpstr>
      <vt:lpstr>OAP</vt:lpstr>
      <vt:lpstr>SMPCA</vt:lpstr>
      <vt:lpstr>OAJ</vt:lpstr>
      <vt:lpstr>Sub.Evaluación LA</vt:lpstr>
      <vt:lpstr>Sub.Seguimiento LA</vt:lpstr>
      <vt:lpstr>SIPTA</vt:lpstr>
      <vt:lpstr>SAF</vt:lpstr>
      <vt:lpstr>Control Interno</vt:lpstr>
      <vt:lpstr>Comunicaciones</vt:lpstr>
      <vt:lpstr>OCDI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Jazmin Torres Rodríguez</dc:creator>
  <cp:lastModifiedBy>Juliana Barrientos</cp:lastModifiedBy>
  <dcterms:created xsi:type="dcterms:W3CDTF">2020-04-23T16:18:23Z</dcterms:created>
  <dcterms:modified xsi:type="dcterms:W3CDTF">2023-08-02T20:54:15Z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0x01010096135C7C19915A4C8848D5DE80B872C3</vt:lpwstr>
  </property>
</Properties>
</file>