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autoCompressPictures="0" defaultThemeVersion="166925"/>
  <mc:AlternateContent xmlns:mc="http://schemas.openxmlformats.org/markup-compatibility/2006">
    <mc:Choice Requires="x15">
      <x15ac:absPath xmlns:x15ac="http://schemas.microsoft.com/office/spreadsheetml/2010/11/ac" url="https://anla-my.sharepoint.com/personal/jbarrientos_anla_gov_co/Documents/Documents/PEI/2023/2do semestre/"/>
    </mc:Choice>
  </mc:AlternateContent>
  <xr:revisionPtr revIDLastSave="7" documentId="8_{7C0B07FF-76EE-49A0-B683-A002C9FF8385}" xr6:coauthVersionLast="47" xr6:coauthVersionMax="47" xr10:uidLastSave="{B70DBD96-D4F0-4BB3-8D14-1321C6FCC240}"/>
  <bookViews>
    <workbookView xWindow="-120" yWindow="-120" windowWidth="29040" windowHeight="15840" tabRatio="897" xr2:uid="{00000000-000D-0000-FFFF-FFFF00000000}"/>
  </bookViews>
  <sheets>
    <sheet name="Consolidado" sheetId="13" r:id="rId1"/>
    <sheet name="Metas" sheetId="27" state="hidden" r:id="rId2"/>
    <sheet name="OTI" sheetId="16" r:id="rId3"/>
    <sheet name="OAP" sheetId="2" r:id="rId4"/>
    <sheet name="SMPCA" sheetId="15" r:id="rId5"/>
    <sheet name="OAJ" sheetId="6" r:id="rId6"/>
    <sheet name="Sub.Evaluación LA" sheetId="23" r:id="rId7"/>
    <sheet name="Sub.Seguimiento LA" sheetId="24" r:id="rId8"/>
    <sheet name="SIPTA" sheetId="3" r:id="rId9"/>
    <sheet name="SAF" sheetId="18" r:id="rId10"/>
    <sheet name="Control Interno" sheetId="20" r:id="rId11"/>
    <sheet name="Comunicaciones" sheetId="17" r:id="rId12"/>
    <sheet name="OCDI" sheetId="28"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DepartamentoConsulta" localSheetId="0">#REF!</definedName>
    <definedName name="DepartamentoConsulta">#REF!</definedName>
    <definedName name="DeptoConsulta" localSheetId="0">#REF!</definedName>
    <definedName name="DeptoConsulta">#REF!</definedName>
    <definedName name="FactorSemanas">[1]Parametros!$G$5</definedName>
    <definedName name="FechaCierre">'[2]Registro Control Tiempos'!$C$9</definedName>
    <definedName name="FechaCorte">'[2]Registro Control Tiempos'!$C$7</definedName>
    <definedName name="FechaCorteModificacion" localSheetId="0">#REF!</definedName>
    <definedName name="FechaCorteModificacion">#REF!</definedName>
    <definedName name="festivos">[1]!Tabla4[TabDiasFestivos]</definedName>
    <definedName name="G" localSheetId="0">#REF!</definedName>
    <definedName name="G">#REF!</definedName>
    <definedName name="Instrumentos">[3]Parametros!$F$11:$F$19</definedName>
    <definedName name="intrumento">[4]!TabInstrumentos[Instrumentos]</definedName>
    <definedName name="Mesfinal">[1]Parametros!$H$2</definedName>
    <definedName name="MesInicial">[1]Parametros!$G$2</definedName>
    <definedName name="MetaAnual" localSheetId="0">#REF!</definedName>
    <definedName name="MetaAnual">#REF!</definedName>
    <definedName name="MetaAnualIE">'[1]Indicador estrategico'!$AV$5</definedName>
    <definedName name="NativeTimeline_Fecha_Auto_Administrativo_Respuesta">#N/A</definedName>
    <definedName name="NombreContratista">[4]!TabRevisores[NOMBRE]</definedName>
    <definedName name="NormasAplicables">[4]Parametros!$BI$15:$BI$19</definedName>
    <definedName name="NotaAutoInicio" localSheetId="0">#REF!</definedName>
    <definedName name="NotaAutoInicio">#REF!</definedName>
    <definedName name="pend">[5]Pendientes!$B$49:$E$49</definedName>
    <definedName name="PerfilActivo" localSheetId="0">#REF!</definedName>
    <definedName name="PerfilActivo">#REF!</definedName>
    <definedName name="ProyectoConsulta" localSheetId="0">#REF!</definedName>
    <definedName name="ProyectoConsulta">#REF!</definedName>
    <definedName name="RangoConsulta" localSheetId="0">'[2]Registro Control Tiempos'!#REF!</definedName>
    <definedName name="RangoConsulta">'[2]Registro Control Tiempos'!#REF!</definedName>
    <definedName name="RegistroConsulta" localSheetId="0">#REF!</definedName>
    <definedName name="RegistroConsulta">#REF!</definedName>
    <definedName name="Sector">[6]Parametros!$N$11:$N$17</definedName>
    <definedName name="SectorAConsultar" localSheetId="0">#REF!</definedName>
    <definedName name="SectorAConsultar">#REF!</definedName>
    <definedName name="SectorConsultar">'[1]Indicador estrategico'!$I$2</definedName>
    <definedName name="SectorEstadisticas" localSheetId="0">#REF!</definedName>
    <definedName name="SectorEstadisticas">#REF!</definedName>
    <definedName name="SectorTiempo" localSheetId="0">Ind Tiempos [7]Sectorial!$E$9</definedName>
    <definedName name="SectorTiempo">Ind Tiempos [7]Sectorial!$E$9</definedName>
    <definedName name="SiNo">[8]Parametros!$BI$12:$BI$13</definedName>
    <definedName name="ss">[4]!TabInstrumentos[Instrumentos]</definedName>
    <definedName name="TabDiasFestivos">[1]!Tabla4[TabDiasFestivos]</definedName>
    <definedName name="TabSabadoDomingo">[4]!SabadosDomingos[SabadosDomingos]</definedName>
    <definedName name="TipoActoAdministrativo">[9]Parametros!$T$11:$T$13</definedName>
    <definedName name="TipoDecision">[10]Parametros!$V$11:$V$18</definedName>
    <definedName name="TipoRegistro">[11]Parametros!$L$11:$L$13</definedName>
    <definedName name="TipoSuspension">[1]Parametros!$R$11:$R$14</definedName>
    <definedName name="TipoTramite">[1]Parametros!$AB$11:$AB$13</definedName>
    <definedName name="UsuarioActivo" localSheetId="0">#REF!</definedName>
    <definedName name="UsuarioActiv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13" l="1"/>
  <c r="H3" i="13"/>
  <c r="Y9" i="18"/>
  <c r="H2" i="13"/>
  <c r="H6" i="13" l="1"/>
  <c r="Y7" i="28"/>
  <c r="AC7" i="17"/>
  <c r="AC8" i="20"/>
  <c r="Y7" i="18" l="1"/>
  <c r="Y10" i="3"/>
  <c r="Y9" i="3"/>
  <c r="Y11" i="23" l="1"/>
  <c r="Y10" i="23"/>
  <c r="Y9" i="23"/>
  <c r="Y9" i="6"/>
  <c r="AE9" i="15" l="1" a="1"/>
  <c r="AE9" i="15" s="1"/>
  <c r="Y9" i="28" l="1"/>
  <c r="B13" i="13" s="1"/>
  <c r="AC8" i="17"/>
  <c r="AC9" i="17"/>
  <c r="Y9" i="17"/>
  <c r="AC9" i="20" l="1"/>
  <c r="Y9" i="20"/>
  <c r="B7" i="13" s="1"/>
  <c r="AC9" i="18"/>
  <c r="C8" i="13" s="1"/>
  <c r="Y8" i="18"/>
  <c r="B8" i="13"/>
  <c r="Y8" i="3"/>
  <c r="B12" i="13"/>
  <c r="AC9" i="24"/>
  <c r="U9" i="24"/>
  <c r="AC7" i="24"/>
  <c r="U7" i="24"/>
  <c r="U8" i="24"/>
  <c r="Y10" i="24"/>
  <c r="Y11" i="24" s="1"/>
  <c r="B11" i="13" s="1"/>
  <c r="O10" i="24"/>
  <c r="O8" i="24"/>
  <c r="Y8" i="24"/>
  <c r="O7" i="24"/>
  <c r="B4" i="13"/>
  <c r="B10" i="13"/>
  <c r="O10" i="23"/>
  <c r="O9" i="23"/>
  <c r="O8" i="23"/>
  <c r="O7" i="23"/>
  <c r="AC11" i="24" l="1"/>
  <c r="C11" i="13" s="1"/>
  <c r="Y12" i="15"/>
  <c r="Y10" i="15"/>
  <c r="Y9" i="15"/>
  <c r="O13" i="15"/>
  <c r="O12" i="15"/>
  <c r="O11" i="15"/>
  <c r="O10" i="15"/>
  <c r="O9" i="15"/>
  <c r="Y7" i="15"/>
  <c r="AC7" i="2"/>
  <c r="AC11" i="2" s="1"/>
  <c r="C3" i="13" s="1"/>
  <c r="Y10" i="2"/>
  <c r="Y9" i="2"/>
  <c r="Y8" i="2"/>
  <c r="Y7" i="2"/>
  <c r="Y14" i="15" l="1"/>
  <c r="B9" i="13" s="1"/>
  <c r="B14" i="13" s="1"/>
  <c r="C5" i="13"/>
  <c r="AC10" i="16"/>
  <c r="Y11" i="16"/>
  <c r="Y10" i="16"/>
  <c r="K5" i="13" s="1"/>
  <c r="H12" i="13" s="1"/>
  <c r="Y9" i="16"/>
  <c r="Y8" i="16"/>
  <c r="H4" i="13" s="1"/>
  <c r="Y12" i="16"/>
  <c r="B5" i="13" s="1"/>
  <c r="K3" i="13" l="1"/>
  <c r="H10" i="13" s="1"/>
  <c r="K2" i="13"/>
  <c r="H9" i="13" s="1"/>
  <c r="H13" i="13" s="1"/>
  <c r="K4" i="13" l="1"/>
  <c r="H11" i="13" s="1"/>
  <c r="C6" i="13"/>
  <c r="B6" i="13"/>
  <c r="C7" i="13" l="1"/>
  <c r="C14" i="13" s="1"/>
  <c r="Y11" i="2" l="1"/>
  <c r="B3"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<sst xmlns="http://schemas.openxmlformats.org/spreadsheetml/2006/main" count="1026" uniqueCount="308">
  <si>
    <t>Versión:</t>
  </si>
  <si>
    <t>ARTICULACIÓN</t>
  </si>
  <si>
    <t>INDICADOR DE PRODUCTO</t>
  </si>
  <si>
    <t>INDICADOR DE GESTIÓN</t>
  </si>
  <si>
    <t>RESPONSABLE</t>
  </si>
  <si>
    <t>PLAN NACIONAL DE DESARROLLO - PND</t>
  </si>
  <si>
    <t>PLAN ESTRATÉGICO INSTITUCIONAL</t>
  </si>
  <si>
    <t>MODELO INTEGRADO DE PLANEACIÓN Y GESTIÓN - MIPG</t>
  </si>
  <si>
    <t>SISTEMA DE GESTION DE LA  CALIDAD</t>
  </si>
  <si>
    <t>DEPENDENCIA</t>
  </si>
  <si>
    <t>GRUPO</t>
  </si>
  <si>
    <t>Avance indicador de producto</t>
  </si>
  <si>
    <t>Avance indicador de gestión</t>
  </si>
  <si>
    <t>Nombre/Periodo PND</t>
  </si>
  <si>
    <t>Capitulo</t>
  </si>
  <si>
    <t>Línea Estratégica</t>
  </si>
  <si>
    <t>Dimensión</t>
  </si>
  <si>
    <t>Política MIPG</t>
  </si>
  <si>
    <t>Proceso</t>
  </si>
  <si>
    <t>FÓRMULA INDICADOR DE PRODUCTO</t>
  </si>
  <si>
    <t>UNIDAD DE MEDIDA</t>
  </si>
  <si>
    <t>LÍNEA BASE</t>
  </si>
  <si>
    <t>META DE PRODUCTO</t>
  </si>
  <si>
    <t>FÓRMULA INDICADOR DE GESTIÓN</t>
  </si>
  <si>
    <t>META DE GESTIÓN</t>
  </si>
  <si>
    <t>Responsable</t>
  </si>
  <si>
    <t xml:space="preserve">Meta </t>
  </si>
  <si>
    <t>Porcentaje de avance</t>
  </si>
  <si>
    <t>Avance cualitativo</t>
  </si>
  <si>
    <t>Gestión con valores para resultados</t>
  </si>
  <si>
    <t>Seguimiento y evaluación del desempeño institucional</t>
  </si>
  <si>
    <t>Misional</t>
  </si>
  <si>
    <t>Evaluación</t>
  </si>
  <si>
    <t>Número</t>
  </si>
  <si>
    <t>Evaluación y Resultados</t>
  </si>
  <si>
    <t>Solicitudes de evaluación a licencias ambientales (nuevas y modificaciones) resueltas dentro de los tiempos establecidos en la normatividad vigente</t>
  </si>
  <si>
    <t>(# de actos administrativos finalizados que resuelven solicitudes de evaluación a licencias ambientales dentro de téminos del decreto 1076 /# de solicitudes de licenciamiento ambiental a atender con vencimiento de términos) * 100</t>
  </si>
  <si>
    <t>Porcentaje</t>
  </si>
  <si>
    <t>Gestionar el conocimiento y la innovación en los procesos de evaluación y seguimiento de las licencias, permisos y trámites ambientales con transparencia</t>
  </si>
  <si>
    <t>Fortalecimiento organizacional y simplificación de procesos</t>
  </si>
  <si>
    <t>Contribuir a la implementación de un modelo de gestión pública efectivo, orientado a resultados y a la satisfacción de sus grupos de interés</t>
  </si>
  <si>
    <t>Direccionamiento Estratégico y Planeación</t>
  </si>
  <si>
    <t>Estratégico</t>
  </si>
  <si>
    <t>Oficina Asesora de Planeación</t>
  </si>
  <si>
    <t>Jefe Oficina Asesora de Planeación</t>
  </si>
  <si>
    <t>PROMEDIO INDICADORES PRODUCTO</t>
  </si>
  <si>
    <t>PROMEDIO INDICADORES GESTIÓN</t>
  </si>
  <si>
    <t>Subdirección de Instrumentos, Permisos y Trámites Ambientales</t>
  </si>
  <si>
    <t>Transparencia, acceso a la información pública y lucha contra la corrupción</t>
  </si>
  <si>
    <t>Incrementar la credibilidad en la entidad por parte de sus grupos de interés</t>
  </si>
  <si>
    <t>Comunicaciones</t>
  </si>
  <si>
    <t>Posicionamiento de la ANLA a nivel externo</t>
  </si>
  <si>
    <t>Control Interno</t>
  </si>
  <si>
    <t>N/A</t>
  </si>
  <si>
    <t>Número de acciones efectivas (PM interno + PM CGR) / Total de acciones evaluadas (PM interno + PM CGR)</t>
  </si>
  <si>
    <t>Oficina Asesora Jurídica</t>
  </si>
  <si>
    <t>Apoyo</t>
  </si>
  <si>
    <t>Oficina de Tecnologías de la Información</t>
  </si>
  <si>
    <t>Servicio al ciudadano</t>
  </si>
  <si>
    <t>(Avance de las actividades* peso porcentual) / total de actividades</t>
  </si>
  <si>
    <t>Objetivo estratégico</t>
  </si>
  <si>
    <t>PERIODICIDAD DE MEDICIÓN</t>
  </si>
  <si>
    <t xml:space="preserve">REPORTE AVANCE </t>
  </si>
  <si>
    <t>Avance</t>
  </si>
  <si>
    <t xml:space="preserve">Avance </t>
  </si>
  <si>
    <t>Aumentar la objetividad, calidad y oportunidad de los procesos de evaluación y seguimiento de la entidad</t>
  </si>
  <si>
    <t xml:space="preserve">Optimizar el recurso físico, humano, financiero, tecnológico y de los procesos de la entidad, para materializar la gestión institucional </t>
  </si>
  <si>
    <t>Aumentar la certidumbre en la toma de decisiones a través de la generación, difusión y uso del conocimiento y la innovación</t>
  </si>
  <si>
    <t>Promover la mejora continua a través del seguimiento y la evaluación del desempeño institucional</t>
  </si>
  <si>
    <t>Porcentaje de transformación de conocimiento</t>
  </si>
  <si>
    <t>Gestión del conocimiento y la innovación</t>
  </si>
  <si>
    <t>Fomentar la participación de nuestros grupos de interés en la toma de decisiones de la entidad</t>
  </si>
  <si>
    <t>Trimestral</t>
  </si>
  <si>
    <t>Anual</t>
  </si>
  <si>
    <t>Subdirección de Mecanismos de Participación Ciudadana</t>
  </si>
  <si>
    <t>Contribuir al desarrollo sostenible ambiental a partir de un efectivo proceso de evaluación y seguimiento</t>
  </si>
  <si>
    <t>Subdirección de Evaluación de Licencias Ambientales</t>
  </si>
  <si>
    <t>Subdirector(a)  de Evaluación de Licencias Ambientales</t>
  </si>
  <si>
    <t>Exigir la corrección y compensación del impacto de los proyectos viabilizados ambientalmente por la entidad</t>
  </si>
  <si>
    <t>Contribuir al desarrollo sostenible ambiental a partir de un efectivo proceso de evaluación y seguimientoContribuir al desarrollo sostenible ambiental a partir de un efectivo proceso de evaluación y seguimiento</t>
  </si>
  <si>
    <t>Subdirección de Seguimiento de Licencias Ambientales</t>
  </si>
  <si>
    <t>Subdirección Administrativa y Financiera</t>
  </si>
  <si>
    <t>Jefe de Control Interno</t>
  </si>
  <si>
    <t>Mensual</t>
  </si>
  <si>
    <t>Semestral</t>
  </si>
  <si>
    <t>Formulación centro de monitoreo de recursos naturales de la ANLA</t>
  </si>
  <si>
    <t>Número de proyectos, obras o actividades competencia de la Autoridad Nacional de Licencias Ambientales que a partir de 2020 incluyen obligaciones de cambio climático en los instrumentos de manejo y control ambiental</t>
  </si>
  <si>
    <t>Sumatoria del número de proyectos que a través de resolución incluyen obligaciones de adaptación y mitigación a cambio climático en los instrumentos de manejo y control ambiental</t>
  </si>
  <si>
    <t>Incorporar en la gestión de la entidad las necesidades y expectativas de los grupos de interés</t>
  </si>
  <si>
    <t>Evaluación de resultados</t>
  </si>
  <si>
    <t>Seguimiento y evaluación al desempeño institucional</t>
  </si>
  <si>
    <t>Gestión con valores para el resultado</t>
  </si>
  <si>
    <t>Jefe Oficina Asesora Jurídica</t>
  </si>
  <si>
    <t>Gestión financiera y presupuestal</t>
  </si>
  <si>
    <t>Sumatoria fase formulación +  fase implementación</t>
  </si>
  <si>
    <t>Indicadores producto</t>
  </si>
  <si>
    <t>Indicadores de Gestión</t>
  </si>
  <si>
    <t>OAP</t>
  </si>
  <si>
    <t>OAJ</t>
  </si>
  <si>
    <t>OCI</t>
  </si>
  <si>
    <t>SAF</t>
  </si>
  <si>
    <t>SELA</t>
  </si>
  <si>
    <t>SSLA</t>
  </si>
  <si>
    <t>SIPTA</t>
  </si>
  <si>
    <t>PROMEDIO ENTIDAD</t>
  </si>
  <si>
    <t>PORCENTAJE DE AVANCE</t>
  </si>
  <si>
    <t>OTI</t>
  </si>
  <si>
    <t>Publicar para consulta el 100% de los planes e instrumentos elaborados por la entidad previo a su aprobación</t>
  </si>
  <si>
    <t>100% de los planes publicados con incorporación de comentarios pertinentes de los grupos de interés</t>
  </si>
  <si>
    <t xml:space="preserve"> Alcanzar el 90% de satisfacción por parte de los grupos de interés de la ANLA</t>
  </si>
  <si>
    <t>Disminuir  las salidas no conformes para licencias y trámites ambientales</t>
  </si>
  <si>
    <t>Alcanzar el 100% de oportunidad en los procesos de licenciamiento y trámites ambientales</t>
  </si>
  <si>
    <t>Estrategía de evaluación de licenciamiento ambiental formulada e implementada</t>
  </si>
  <si>
    <t>Estrategia de seguimiento formulada e implementada  en los procesos de licenciamiento y trámites ambientales</t>
  </si>
  <si>
    <t>Realizar seguimiento al 100% de los proyectos activos sujetos de seguimiento</t>
  </si>
  <si>
    <t xml:space="preserve">Hectáreas conservadas en el marco de la inversión de no menos del 1% y compensaciones </t>
  </si>
  <si>
    <t xml:space="preserve">Población beneficiada en el marco de la inversión de no menos del 1% y compensaciones </t>
  </si>
  <si>
    <t xml:space="preserve">100% de acciones sancionatorias fundamentadas en análisis espacial, seguimiento y atención de denuncias </t>
  </si>
  <si>
    <t>Reducir las demandas producto de la causa de omisión en el ejercicio de las funciones de inspección, control y vigilancia</t>
  </si>
  <si>
    <t xml:space="preserve">Disminuir la brecha de conocimiento de la entidad </t>
  </si>
  <si>
    <t>Índice de transferencia tecnológica formulado y en implementación</t>
  </si>
  <si>
    <t xml:space="preserve">Ingresos de la entidad superiores al gasto </t>
  </si>
  <si>
    <t>Alcanzar el 95% de satisfacción laboral de los colaboradores de la entidad (clima organizacional)</t>
  </si>
  <si>
    <t>Sistemas de información 100% interoperables</t>
  </si>
  <si>
    <t>Avance en los indicadores de producto del Plan de Acción Institucional de la vigencia</t>
  </si>
  <si>
    <t xml:space="preserve"> 80% Cierre efectivo de los planes de mejoramiento</t>
  </si>
  <si>
    <t>METAS</t>
  </si>
  <si>
    <t>X</t>
  </si>
  <si>
    <t>2020*</t>
  </si>
  <si>
    <t>* Se avanzó durante la vigencia en temas relacionados con el cumplimiento de la meta. Considerando que el horizonte del PEI es a 2030, los hitos de cumplimiento de estas metas serán 2023, 2027 y 2030, por lo que no se contemplaba el cumplimiento de ninguna en esta vigencia.</t>
  </si>
  <si>
    <t xml:space="preserve">Líneas estratégicas </t>
  </si>
  <si>
    <t xml:space="preserve">AVANCE GENERAL </t>
  </si>
  <si>
    <t>Lider comunicaciones</t>
  </si>
  <si>
    <t>Avance indicadores de producto</t>
  </si>
  <si>
    <t>Avance en la implementación de la estrategia de sostenibilidad financiera de ANLA</t>
  </si>
  <si>
    <t>Avance indicadores de gestión</t>
  </si>
  <si>
    <t>Porcentaje de avance en la implementación de los planes de acción del MIPG</t>
  </si>
  <si>
    <t>Índice de lucha contra la corrupción</t>
  </si>
  <si>
    <t>Número de Licencias ambientales evaluadas</t>
  </si>
  <si>
    <t>Subdirector (a) de Mecanismos de Participación Ciudadana Ambiental</t>
  </si>
  <si>
    <t>Porcentaje de reducción en el tiempo de respuesta a los recursos de reposición interpuestos a las decisiones de fondo</t>
  </si>
  <si>
    <t>Subdirector (a) de Seguimiento de Licencias Ambientales</t>
  </si>
  <si>
    <t>Porcentaje de Implementación del Plan Estratégico de Tecnologías de la Información PETI</t>
  </si>
  <si>
    <t>Índice de capacidad en la prestación de servicios de tecnología.</t>
  </si>
  <si>
    <t>ICPST=[A * 0.50 + B * 0.25 + C * 0.25 + (0.05 – (D * 0.05)} + (0.05 – (E * 0.05)]</t>
  </si>
  <si>
    <t>Número de actos administrativos que acogen el seguimiento realizado a los proyectos licenciados</t>
  </si>
  <si>
    <t>Jefe Oficina Tecnologías de la Información</t>
  </si>
  <si>
    <t xml:space="preserve">Participación ciudadana </t>
  </si>
  <si>
    <t>N.A</t>
  </si>
  <si>
    <t>SMPCA</t>
  </si>
  <si>
    <t>No. De recursos de reposición resueltos en el término de acuerdo a la meta establecida para cada vigencia/ total de recursos resueltos en la vigencia.</t>
  </si>
  <si>
    <t>avance esperado anual</t>
  </si>
  <si>
    <t>verde</t>
  </si>
  <si>
    <t>amarillo</t>
  </si>
  <si>
    <t>rojo</t>
  </si>
  <si>
    <t>Semáforo avance general</t>
  </si>
  <si>
    <t>Porcentaje de efectividad de las acciones de mejoramiento definidas por la entidad</t>
  </si>
  <si>
    <t>2021*</t>
  </si>
  <si>
    <t>Porcentaje de avance general*</t>
  </si>
  <si>
    <t>Evaluación de los planes de compensación del medio biótico presentados por los Titulares de los Instrumentos de Manejo y Control Ambiental</t>
  </si>
  <si>
    <t>Instrumentos</t>
  </si>
  <si>
    <t>Regionalización y centro de monitoreo</t>
  </si>
  <si>
    <t>2022*</t>
  </si>
  <si>
    <t>Sistemas de información implementados</t>
  </si>
  <si>
    <t>Número de Sistemas de Información implementados</t>
  </si>
  <si>
    <t>Porcentaje de Avance = Promedio ( Σ (porcentaje de avance acción en los planes * peso porcentual de la acción))</t>
  </si>
  <si>
    <t>Porcentaje de activos de información críticos con riesgos de seguridad de la información identificados</t>
  </si>
  <si>
    <t>Número de activos de información críticos con riesgos de seguridad de la información identificados / Número total de activos de información críticos.</t>
  </si>
  <si>
    <t>Porcentaje de Avance = Σ (porcentaje de avance acción en el Plan Estratégico de Tecnologías de la Información PETI * peso porcentual de la acción)</t>
  </si>
  <si>
    <t xml:space="preserve">Fecha: </t>
  </si>
  <si>
    <t xml:space="preserve">Código:         </t>
  </si>
  <si>
    <t>DP-FO-09</t>
  </si>
  <si>
    <t>SISTEMA GESTIÓN DE LA CALIDAD</t>
  </si>
  <si>
    <t>Gobierno digital</t>
  </si>
  <si>
    <t>Seguridad digital</t>
  </si>
  <si>
    <t>Sistemas de información</t>
  </si>
  <si>
    <t>Infraestructura</t>
  </si>
  <si>
    <t>OTI Oficina</t>
  </si>
  <si>
    <t>SISTEMA DE GESTIÓN DE LA CALIDAD</t>
  </si>
  <si>
    <t>Auditorías realizadas</t>
  </si>
  <si>
    <t>Número de Documentos de planeación con seguimiento realizado</t>
  </si>
  <si>
    <t>Número auditorías realizadas</t>
  </si>
  <si>
    <t>âˆ‘= Suma de todos los procesos programados desde 1 hasta n (i); \\nwi= peso porcentual para cada proceso; Xi= Valor del proceso</t>
  </si>
  <si>
    <t>Número de acciones del inventario de conocimiento tácito efectuadas / Total de acciones del inventario de conocimiento tácito)</t>
  </si>
  <si>
    <t>Número de acciones ejecutadas de la PPDA / Número de acciones formuladas en la PPDA</t>
  </si>
  <si>
    <t>Grupo de actuaciones sancionatorias ambientales</t>
  </si>
  <si>
    <t>Grupo de defensa jurídica</t>
  </si>
  <si>
    <t>Número de actos administrativos que resuelven solicitudes de evaluación de licenciamiento ambiental</t>
  </si>
  <si>
    <t>Número de planes de compensación revisados por el grupo de compensación e inversión de la SSLA / Número de planes presentados por los Titulares de los Instrumentos de Manejo y Control Ambiental</t>
  </si>
  <si>
    <t>Grupo Valoración y manejo de impactos Seguimiento</t>
  </si>
  <si>
    <t>Indice de Sostenibilidad Financiera</t>
  </si>
  <si>
    <t>Eficiencia financiera + (Propensión a ahorrar * Diferencia entre Ingresos del periodo anterior, excedentes del año del periodo t -2 y gastos del periodo anterior (ahorro o desahorro)</t>
  </si>
  <si>
    <t xml:space="preserve">Gestión presupuestal y eficiencia del gasto público </t>
  </si>
  <si>
    <t>Porcentaje de cumplimiento de las acciones formuladas en el Plan de Mejoramiento suscrito con la Contraloría General de la República</t>
  </si>
  <si>
    <t>No. Total de acciones cerradas /No. Total de acciones evaluadas del plan de mejoramiento CGR.</t>
  </si>
  <si>
    <t>Porcentaje de efectividad de las acciones del plan de mejoramiento interno</t>
  </si>
  <si>
    <t>No. Total de acciones con concepto positivo /No. Total de acciones evaluadas del plan de mejoramineto interno</t>
  </si>
  <si>
    <t>Notas Positivas sobre la ANLA</t>
  </si>
  <si>
    <t>Noticias con valoración positiva de la ANLA / Total de noticias publicadas sobre la ANLA</t>
  </si>
  <si>
    <t>Campañas priorizadas realizadas</t>
  </si>
  <si>
    <t>Oficina de Control Disciplinario Interno</t>
  </si>
  <si>
    <t>Jefe Oficina Control Disciplinario Interno</t>
  </si>
  <si>
    <t>Política implementada - Implementación de la política de prevención de faltas disciplinarias de la entidad</t>
  </si>
  <si>
    <t>(Número de actividades ejecutadas del plan de acción establecido / Total de actividades programadas del plan de acción ) *100</t>
  </si>
  <si>
    <t>Número de personas que reaccionan positivamente ante los anuncios de las redes sociales por cada 100.000 personas/Número de personas con alcance ante los anuncios de las redes sociales por cada 100.000 persona</t>
  </si>
  <si>
    <t>Número de campañas priorizadas publicadas</t>
  </si>
  <si>
    <t>Verde</t>
  </si>
  <si>
    <t>Amarillo</t>
  </si>
  <si>
    <t>Rojo</t>
  </si>
  <si>
    <t>OCDI</t>
  </si>
  <si>
    <t xml:space="preserve"> SEGUIMIENTO AL PLAN ESTRATÉGICO INSTITUCIONAL</t>
  </si>
  <si>
    <t>ILC=0,3ITA+0,3T+0,1I+0,3MRC-0,2RITA-0,2H-0,6ACM</t>
  </si>
  <si>
    <t>Proyectos licenciados con seguimiento realizado</t>
  </si>
  <si>
    <t>Planes institucionales implementados - Implementación de la estrategia de evaluación de licenciamiento ambiental </t>
  </si>
  <si>
    <t>Proyectos con Indice de Desempeño Ambiental en implementación</t>
  </si>
  <si>
    <t>Índice de las actividades del Sistema de Gestión Ambiental</t>
  </si>
  <si>
    <t xml:space="preserve">Procesos de adquisición de hardware y software
</t>
  </si>
  <si>
    <t xml:space="preserve"> Porcentaje de avance en la implementación de sistemas de calidad de la gestión</t>
  </si>
  <si>
    <t>Satisfacción de los Grupos de Interés</t>
  </si>
  <si>
    <t>Satisfacción en la respuesta a las PQRS-ECO</t>
  </si>
  <si>
    <t>Plan de acción formulado e implementado para la transformación positiva de conflictos priorizados</t>
  </si>
  <si>
    <t>Estrategia de relacionamiento con grupos de interés implementada</t>
  </si>
  <si>
    <t>Efectividad de los cursos de licenciamiento ambiental</t>
  </si>
  <si>
    <t>Ejercicios de Participación</t>
  </si>
  <si>
    <t>Efectividad de la ejecución de actividades de la inversión de no menos del 1% de las empresas con licencia ambiental</t>
  </si>
  <si>
    <t>Porcentaje de Implementación de la Estrategia de Seguimiento</t>
  </si>
  <si>
    <t>Avance de Implementación de los Planes de seguridad y privacidad de la información, Tratamiento de Riesgos de Seguridad de la Información e Implementación de Tecnologías emergentes</t>
  </si>
  <si>
    <t>Optimizar el recurso físico, humano, financiero, tecnológico y de los procesos de la entidad, para materializar la gestión institucional</t>
  </si>
  <si>
    <t>Número de procesos de adquisición de equipos de hardware y/o herramientas de software adjudicados</t>
  </si>
  <si>
    <t>número de seguimientos realizados a los documentos de planeación definidos para la vigencia</t>
  </si>
  <si>
    <t>Número de personas que manifestaron estar satisfechas frente a los trámites y servicios/total de personas que respondieron la encuesta de satisfacción.</t>
  </si>
  <si>
    <t>(Número de personas que manifestaron estar satisfechas respuestas PQRS y atención centro de orientación/total de personas que respondieron la encuesta de satisfacción)100*</t>
  </si>
  <si>
    <t>Plan de acción implementado</t>
  </si>
  <si>
    <t>Porcentaje de avance en la formulación e implementación de la estrategia de relacionamiento con grupos de interés</t>
  </si>
  <si>
    <t xml:space="preserve">Número de personas que se certifican en los cursos virtuales ofrecidos por la ANLA  / Número de personas inscritas en los cursos virtuales ofrecidos por la ANLA </t>
  </si>
  <si>
    <t>Porcentaje de avance en el desarrollo de cada ejercicio de participación programado por meta programada</t>
  </si>
  <si>
    <t>Número de personas que participan en las acciones de pedagogía y de formación para la participación ciudadana, desarrolladas con enfoque diferencial (rural y étnico)</t>
  </si>
  <si>
    <t>Contribución al gasto en protección y corrección ambiental</t>
  </si>
  <si>
    <t>Número de actividades ejecutadas del plan de trabajo establecido / Total de actividades programadas del plan de trabajo</t>
  </si>
  <si>
    <t>(Costos totales de las medidas de manejo reportadas anualmente en los EIA para impactos internalizables/Gasto Anual de productores del Gobierno según actividades de protección ambiental)*100</t>
  </si>
  <si>
    <t>Annual</t>
  </si>
  <si>
    <t>Valoración y manejo de impactos</t>
  </si>
  <si>
    <t xml:space="preserve">Número de proyectos en seguimiento con aplicación de la metodología del Indice de Desempeño Ambiental </t>
  </si>
  <si>
    <t>COMPENSACION\nEficacia(70%)= (Cantidad ejecutada )/(Cantidad impuesta)×100\nEficiencia de avance de ejecución(10%)=Comparación de avance del tiempo con la ejecución e las actividades\nEficiencia de inicio de actividades(20%)=Fecha de aceptación de la actividad - Fecha de inicio de actividad\nEFECTIVIDAD (70% + 10% +20%)</t>
  </si>
  <si>
    <t>INVERSION DE NO MENOS DEL 1%\nEficacia (70 %): (Monto liquidación ejecutado )/(Monto liquidación aprobado)×100\nEficiencia (30%): (Fecha de aceptación de la actividad 1%-Fecha de inicio de actividades 1%)  x 100\nEFECTIVIDAD= 70% + 30%</t>
  </si>
  <si>
    <r>
      <t>Efectividad de la ejecución de actividades de compensación de las empresas con</t>
    </r>
    <r>
      <rPr>
        <sz val="9"/>
        <color rgb="FFDADFE5"/>
        <rFont val="Inter"/>
        <family val="2"/>
      </rPr>
      <t> </t>
    </r>
    <r>
      <rPr>
        <sz val="9"/>
        <color rgb="FF000000"/>
        <rFont val="Calibri"/>
        <family val="2"/>
      </rPr>
      <t>licencia ambiental empresas con licencia ambiental</t>
    </r>
  </si>
  <si>
    <t xml:space="preserve">Subdirector (a) de Instrumentos, Permisos y Trámites ambientales </t>
  </si>
  <si>
    <t>Subdirector (a) Administrativo (a) y Financiero (a)</t>
  </si>
  <si>
    <t>Gestión administrativa</t>
  </si>
  <si>
    <t xml:space="preserve">⅀ ((CR*w)+(GR*w)+(CP*w)+(CA*w)+(HC*w)+(RL*w)+(RSE*w))*100 </t>
  </si>
  <si>
    <t>NA</t>
  </si>
  <si>
    <t>Colombia potencia de la vida</t>
  </si>
  <si>
    <t xml:space="preserve"> Ordenamiento del territorio alrededor del 
agua y justicia ambiental</t>
  </si>
  <si>
    <t xml:space="preserve">Participantes en acciones de pedagogía y de formación desarrolladas con enfoque diferencial (rural y étnico) </t>
  </si>
  <si>
    <t>Reducción de causas producto de la omisión en el ejercicio de las funciones de inspección, control y vigilancia</t>
  </si>
  <si>
    <t xml:space="preserve">Instrumentos de evaluación y seguimiento elaborados, optimizados y/o actualizados </t>
  </si>
  <si>
    <t xml:space="preserve">Número de instrumentos de evaluación y seguimiento elaborados, optimizados y/o actualizados </t>
  </si>
  <si>
    <t>2023*</t>
  </si>
  <si>
    <t>Durante el periodo de diciembre se realizó el despligue de la funcionalidad Integración y Validación de Usuarios SILA - SIGU. Esta funcionalidad de datos de usuarios para todas las dependencias de la entidad facilitará su creación, validación y actualización con datos verificados ya que estará a cargo de una sola dependencia de la Entidad, consolidando una base de datos homogénea sin datos o usuarios que generen ruido en cuanto a información ya que se tendrá una base de datos para los usuarios temporales que no se han revisado y aprobado y una base de datos de usuarios verificados. Este desarrollo no sólo involucrará y facilitará la creación y actualización de usuarios sino todos los procesos que involucran usuarios, por ejemplo, la asignación de titularidad en los expedientes ANLA; asignación de calidad de notificado, apoderado, tercero interviniente o comunicado, y la vinculación de las autorizaciones de notificación electrónica; lo anterior sin necesidad de afectar los datos del usuario general.</t>
  </si>
  <si>
    <t>Durante el periodo de diciembre se reporta un indice de capacidad en la prestación de servicios de tecnología del 88.42% de acuerdo con la atención de solicitudes de soporte tecnológico en oportunidad, el monitoreo de la plataforma tecnológica; adicionalmente durante el periodo no se presentaron y/o reportaron incidentes en la disponibildad de los servicios, y una capacidad acumulada se mantiene en el 92%.  El indicador se sigue viendo impactado respecto del componente "A" puesto que los tiempos de respuesta se vieron afectados por las solicitudes de finalización de actividades de SILA de contratistas que requerian el paz y salvo para la radición de su última cuenta de cobro. &lt;/p&gt;&lt;p&gt;En comparación con la vingecia 2022, este indicador en la vigencia 2023 finalizó por debajo en 2 puntos porcentuales, sin embargo se debe resaltar que se ve afectado por lo mencionado en el componente A, asi como el cambio en la herramienta, inclusión de nuevas herramientas o proyectos de desarrollo de software que hace necesario contratar más administradores de aplicaciones, y asi tener mejor oportunidad en la resolución de casos.</t>
  </si>
  <si>
    <t>Durenate el periodo de diciembre se logra un avance del Plan estratégico de tecnologías de la Información del 99.5%. Dentro de las acciones que quedaron por finalizar se encuentran dos del plan de transformación digiital, las cuales estan asociadas al mecanismo para automatizar el proceso de activación y desactivación de usuarios, puesto que quedaron pendientes las pruebas que debe realizar el partner de la aplicación, si embargo esta actividad finalizzará en 2024. NOTA: SE REITER QUE EL AVANCE NO ES COMPARABLE CON VIGENCIAS ANTERIORES DADO QUE NO SE TIENEN LAS MISMAS ACTIVIDADES NI SE EJECUTAN EN LOS MISMOS MOMENTOS DEL AÑO&lt;/p&gt;&lt;p&gt;El detalle de todas las evidencias se encuentra en el link de OAP destinado para ello https://anla.sharepoint.com/sites/OTI/Documentos%20compartidos/Forms/AllItems.aspx?newTargetListUrl=%2Fsites%2FOTI%2FDocumentos%20compartidos&amp;viewpath=%2Fsites%2FOTI%2FDocumentos%20compartidos%2FForms%2FAllItems%2Easpx&amp;id=%2Fsites%2FOTI%2FDocumentos%20compartidos%2FPETI%2F2023%2FEVIDENCIAS&amp;viewid=1b3388b7%2D33b3%2D47c9%2Db96d%2D27a0109d162f&lt;/p&gt;</t>
  </si>
  <si>
    <t xml:space="preserve">Durante el periodo de diciembre se logra un avance del 99.4% de los planes de seguridad y privacidad de la información, Tratamiento de Riesgos de Seguridad de la Información e Implementación de Tecnologías Emergentes; sin embargo dentro de las acciones que quedaron por finalizar se encuentran dos del plan de transformación digiital, las cuales estan asociadas al mecanismo para automatizar el proceso de activación y desactivación de usuarios, puesto que quedaron pendientes las pruebas que debe realizar el partner de la aplicación, si embargo esta actividad finalizzará en 2024. NOTA: SE REITER QUE EL AVANCE NO ES COMPARABLE CON VIGENCIAS ANTERIORES DADO QUE NO SE TIENEN LAS MISMAS ACTIVIDADES NI SE EJECUTAN EN LOS MISMOS MOMENTOS DEL AÑO.&lt;/p&gt;&lt;p&gt;El detalle de todas las evidencias se encuentra en el link de OAP destinado para ello https://anla.sharepoint.com/sites/OTI/Documentos%20compartidos/Forms/AllItems.aspx?newTargetListUrl=%2Fsites%2FOTI%2FDocumentos%20compartidos&amp;viewpath=%2Fsites%2FOTI%2FDocumentos%20compartidos%2FForms%2FAllItems%2Easpx&amp;id=%2Fsites%2FOTI%2FDocumentos%20compartidos%2FPETI%2F2023%2FEVIDENCIAS&amp;viewid=1b3388b7%2D33b3%2D47c9%2Db96d%2D27a0109d162f&lt;/p&gt;&lt;table cellspacing=\"0\" style=\"border-collapse:collapse; width:661px\"&gt;	</t>
  </si>
  <si>
    <t>Durante el mes de noviembre se adjudican cuatro (4)  procesos de contratación SW y/o HW para el equipo de seguridad de la información, Implementación de WAF, implementación DDOS, Antivirus y Análsis de vulnerabilidades. &lt;/p&gt;&lt;p&gt;Es importante mencionar el avance de los otros procesos:&lt;br /&gt;i) Certificación ISO 27001: No es viable su adjudicación teniendo en cuenta que el resultado de la auditoría interna, el cual solicita fortalecer el sistema de gestión de seguridad de la información.&lt;/p&gt;&lt;p&gt;A corte nombiembre la OTI ha ejecutado el 82% del presupuesto asignado incluidos los recursos adicionales. A corte 31 de diciembre se realizaron 9 procesos de adjudicación</t>
  </si>
  <si>
    <t>Durante el periodo de diciembre no se presentaron incidentes de indisponibildiad frente a los 21 controles de seguridad de la información ya definidos e implementados en los diferentes activos de información es decir se mantiene al 100% el indicador en su mendición mensual, sin embargo de forma acumulada la efectividad de estos a la fecha es del 99,6%. </t>
  </si>
  <si>
    <t>Durante el mes de junio (21 - 23) se llevó a cabo la auditoría externa del Sistema de gestión de calidad de la entidad por parte del ICONTEC. Se recibió satisfactoriamente y sin no conformidades. Con la realización de esta auditoría se da por cumplido el indicador para la vigencia.</t>
  </si>
  <si>
    <t>A corte 31 de diciembre el Plan Institucional de Gestión y Desempeño alcanza un avance del 99,7%. Todas las políticas culminaron la vigencia en rango alto de desempeño.</t>
  </si>
  <si>
    <t>El tablero de acciones para mitigar la fuga de conocimiento finalizó el cuarto trimestre del 2023 con un avance del 98%, producto de 41 acciones cumplidas sobre 42 programadas, entre las acciones relevantes adelantadas se encuentran socialización manual de imagen, finaización entrenamiento visor geográfico del sistema AGIL y de la tecnología geoespacial, elaboración cartilla didáctica sobre evaluación economica en la evaluación ambiental,  realización talleres con los profesionales bióticos de SELA sobre el ánálisis de fragmentación en los procesos de evaluación ambiental, elaboración de documentos de análisis regional y fortalecimiento análisis de la información del  tablero de control enfocado en el tipo de ingrediente activo de plaguicidas con acción insecticida, tan solo una acción no se logró cumplir desde la SSLA relacionada con efectos en el seguimiento de etapas no previstas en el desarrollo de un proyecto sujeto a licenciamiento ambiental y la misma se incorporó en las acciones programadas para el 2024, es importante decir que se generaron alertas del cumplimiento de las acciones en las charlas bimestrales de catalizadores y mediante correo electrónico dirigido a subdirectores, jefes de oficina e integrantes del equipo de catalizadores, por otra parte, las evidencias del cumplimiento de las acciones se encuentran registrados en la matriz del tablero de acciones para mitigar la fuga de conocimiento.</t>
  </si>
  <si>
    <t>A corte 31 de diciembre se realizaron 20 seguimientos de los 20 programados para la vigencia, los cuales corresponden a: 11 reportes del Plan de Acción Institucional, 4 seguimientos del Plan Institucional de Gestión y Desempeño, 2 seguimientos al mapa de riesgos, 2 seguimientos al programa de transparencia y ética pública y 1 seguimiento al Plan Estratégico Institucional. De acuerdo con lo anterior, este indicador cumplió al 100% con lo establecido para la vigencia 2023.</t>
  </si>
  <si>
    <t>A corte 31 de diciembre,  se observa un cumplimiento respecto a la meta de un 99.4%. Durante el mes de diciembre, se evidencia un avance del 5%  Vs un 4% programado, es importante destacar que en el presente periodo (diciembre) se superó la meta debido a que se cumplieron algunas actividades que venian rezagadas de periodos anteriores, entre las actividades más relevantes realizadas durante el mes se destacan las siguientes:
E1 Interacción de procesos: Para 7 caracterizaciones priorizadas (misionales, estratégicos y atención al ciudadano)
E2: Simplificación de procesos: de 128 procedimientos revisados, se simplificó el 33% es decir 42 procedimientos los cuales se encuentran publicados en Gespro.
E3: Integración de MIPG Vs sistemas de gestión: Ejercicio que permitió identificar la relación de los requisitos de las políticas del MIPG y los requisitos de los sistemas de gestión, así como el diagnóstico para determinar el nivel de integración de manera cualitativa y cuantitativa.
E4: Taller de apropiación de riesgos: El 14-12-2023 se realizó por parte de la OAP un taller virtual enfocado a la interiorización y apropiación de los nuevos conceptos de los riesgos y la explicación de los cambios realizados en la herramienta GESRIESGOS.
En cuanto a Gestión de riesgos, se finalizó el monitoreo correspondiente al tercer cuatrimestre y se actualizaron la totalidad de riesgos de corrupción, los cuales se publicaron  en la página web el 20-12-2023 para consulta y observaciones de la ciudadania y de los grupos de valor, las evidencias reposan en el aplicativo Gesriesgos.
E5 Seguimiento a las acciones de los resultados de satisfacción de usuarios: Se realizó mesa de trabajo el 20-12-2023 con el grupo de servicio al ciudadano para realizar el seguimiento al avance de las acciones generadas como resultados de la evaluación de la satisfacción de usuario con un avance del 92.29%
En cuanto al no cumplimiento del 0.6% en el plan de trabajo, se  aclara que hace parte de la actividad del contexto referente al reporte trimestral del seguimiento al cumplimiento de las estrategias, la cual por solicitud de la jefe de la OAP y teniendo en cuenta los diferentes reportes que se realizan en el primer mes del año, se hará la solicitud del seguimiento de las estratégias con cierre a dic 2023 a partir del 15-01-2024, por lo cual esta actividad se prorrogará para el PDT 2024 con el fin de hacer el cierre de la vigencia anterior.</t>
  </si>
  <si>
    <t>La satisfacción global de los usuarios en relación con los trámites y servicios que presta la Autoridad Nacional de Licencias Ambientales – ANLA, para el primer semestre de la vigencia 2023 es del 85.52%.</t>
  </si>
  <si>
    <t xml:space="preserve">Para el mes de diciembre/2023 se califica la atención en el centro de contacto por 348 usuarios y la respuesta a PQRS-ECOS por 6 usuarios, con una satisfacción del servicio para este mismo mes del 93,11% y 95.83% respectivamente.  La satisfacción consolidada de la atención del centro de orientación y respuestas PQRS-ECOS para el período enero-noviembre/2023 es del 96.14% y 89.44%, para una satisfacción global ponderada del 95.32%, </t>
  </si>
  <si>
    <t>En el marco del cumplimiento del Plan de acción formulado e implementado para la transformación positiva de conflictos priorizados, para el cierre de diciembre/2023 se avanza en la caracterización, el plan de acción con las estrategias de intervención y elaboración del documento técnico de estrategia de intervención para los conflictos asociados dos proyectos, así:&lt;/p&gt;&lt;ul&gt;	&lt;li&gt;Cundinamarca.SubEstaciónNorte500 Expedientes: LAV0033-00-2016, Proyectos: SUBESTACIÓN NORTE 500 kV Y LÍNEAS DE TRANSMISIÓN NORTE - TEQUENDAMA 500 kV Y NORTE SOGAMOSO 500 kV - UPME 01 DE 2013 Sector ANLA: Energía Empresas: Grupo de Energía de Bogotá, se actualiza el documento a su tercera versión dónde se incluyen las acciones de intervención para la transformación positiva del conflicto</t>
  </si>
  <si>
    <t>La Subdirección de Mecanismos de Participación Ciudadana Ambiental para  2023 registra dos estrategias de relacionamiento:  Entes de Control y  Cooperación Internacional, cuyo avance al cierre de diciembre es del 96.25%%</t>
  </si>
  <si>
    <t>La efectividad de los cursos ofrecidos en durante la vigencia 2023 asciende a 41.72%,</t>
  </si>
  <si>
    <t xml:space="preserve">Para el periodo enero/diciembre 2023 se registra un avance del 100% de los ejercicios de participación programados, lo cual representa un avance de meta de 20 </t>
  </si>
  <si>
    <t xml:space="preserve">Para el mes de diciembre se contó con la participación de 98 asistentes en acciones de pedagogía y de formación ciudadana, desarrolladas con enfoque diferencial (rural y étnico) desagregado de la siguiente manera:&lt;br /&gt;• Población campesina rural: 38 personas ubicadas en las regiones de Boyacá-Cundinamarca y Casanare&lt;br /&gt;• Población étnica: 60 personas ubicadas en las regiones de Meta y Huila-Tolima&lt;br /&gt;• Población negra: No se reporta&lt;br /&gt;Las actividades realizadas fueron Pedagogías Institucionales sobre temas relacionados competencia de la ANLA (Generalidades, presentación de la Estrategia de Presencia Territorial, Mecanismos de Participación Ciudadana Ambiental y temas sobre expedientes específicos).&lt;/p&gt;&lt;p&gt;Para el período enero a diciembre/2023 se registra participación de &lt;strong&gt;2824&lt;/strong&gt; asistentes en Pedagogías Institucionales, con una avace de meta del 102.84%, </t>
  </si>
  <si>
    <t>En el periodo de medición se registraron 46 recursos de reposición contra sanción, de los cuales 14 fueron presentado en el 2022 y 32 en el 2023. Con corte a 31 de diciembre de 2023 se ha dado respuesta a 34, 30 de ellos dentro del término 2023 y 4 fuera del término. Con un promedio de 209 días de respuesta. Siendo el mas alto 357 días y el menor 65 días.  Lo anterior corresponde a un cumplimiento del 88%.
Entan pendientes de resolver 12 recursos de reposición, los cuales se encuentran dentro de los términos establecidos de acuerdo a la meta para el 2024 (atender en máximo 310 días).
E1_Recursos de Reposición CS_2023</t>
  </si>
  <si>
    <t>En la Política de Prevención del Daño Antijurídico,  en el periodo del 01 de enero al 31 de diciembre 2023 estaban programadas 7 actividades, de las cuales 6 se cumplieron de acuerdo a lo planeado y una presenta un cumplimiento del 95%,  así las cosas el % de cumplimiento de la PPDA 2022 - 2023 es del 99,29%.
E1. SANCIONATORIOS - 100%
E2. SESLASIPTA (MESA DE TRABAJO) - 100%
E3. SESLASIPTA (REVISIONINSTRUMENTO) - 100%
E4. PARTICIPACIONCIUDADANA - 100%
E5. IMPLEMENTACION EIS - 95%
E6. SELA CAPACITACIONFUNCIONES - 100%
E7. SAF CONTRATOREALIDAD - 100%</t>
  </si>
  <si>
    <t>A corte 31 de diciembre  de 2023 la entidad debía resolver 76 solicitudes de evaluación de licenciamiento ambiental (53) Nuevas y (23) Modificaciones, de las cuales 75 se resolvieron oportunamente (52) Nuevas, (23) modificaciones. El indicador registra un 98,68% de avance y un 104% de cumplimiento frente a la meta programada para la vigencia, ubicándose en un nivel de cumplimiento alto, realizando la comparacion con el reporte anterior aumentamos en un 0.2%.
El expediente que quedo por fuera de terminos LAV0045-00-2022 se dio por una segunda revision solicitada por la subdireccion a MADS por temas de reserva de la Biosfera.</t>
  </si>
  <si>
    <t xml:space="preserve">A corte 31 de Diciembre de 2023 se han expedido 469 actos administrativos para resolver solicitudes de evaluación de licenciamiento ambiental. El indicador registra un 123% de avance frente a la meta programada superando el porcentaje de cumplimiento a la meta de 95%.
Esto se ha presentado por las segundas marcas de agroquímicos (sector que explica a detalle en su análisis cualitativo del indicador (Sector agroquímicos) 
 A continuación, se presenta el avance por grupo y por tipo de instrumento:
</t>
  </si>
  <si>
    <t xml:space="preserve">Durante el cuarto trimestre del 2023, se culminó la construcción de los lineamientos, pilares y bloques de acción que comprenden la estrategia integral de evaluación, tal como se tenía previsto en el plan de trabajo; en este sentido se cumplió el 100% de la meta de avance para el año 2023. Se resalta el trabajo articulado con las dependencias de OAP, SAF, SIPTA, SMPCA en los temas relevantes para esta nueva estructura como lo son los pilares transversales de participación y acceso a la información y gestión del conocimiento. </t>
  </si>
  <si>
    <t>El grupo de Valoración económica ajustó y finalizó  la sistematización de los proyectos licenciados durante 2022, y se obtuvo un valor  aproximado de $109.885.776.635 millones de pesos, producto de la inversión en la internalización de los impactos significativos prevenidos y corregidos a través de las medidas de manejo de dichos proyectos.  El indicador de Gasto ambiental del Estado reportado por DANE para calcular el Indicador ICGPCA, reporta un valor preliminar para 2022 de $1.677.996 Billones, que corresponden al gasto de valores comparables con la internalización (Gestión aguas residuales, recuperación suelos, Agua subterránea y superficial y reducción de ruido). Se obtiene un valor parcial del Indicador para 2022, correspondiente a 6,54% alcanzando una meta de 93,43%</t>
  </si>
  <si>
    <t>Con corte del 31 de diciembre de 2023 se han finalizado 2.959 actos administrativos en acumulado que acogen el seguimiento realizado a los proyectos licenciados por parte de la Subdirección de Seguimiento de Licencias Ambientales, dichos actos administrativos se encuentran distribuidos de la siguiente manera por Grupo regional: Alto Magdalena Cauca: 245, Medio Magdalena Cauca Catatumbo: 302, Caribe Pacífico: 397, Norte de Orinoquía: 243, Sur Orinoquía Amazonas: 186 y Agroquímicos y Proyectos Especiales: 1.586.</t>
  </si>
  <si>
    <t>En el mes de diciembre se apoyaron  31 conceptos técnicos que vinculan  planes de compensación revisados por el grupo , el acumulado a la fecha son 248  planes de compensación con base en la base de datos de valoraciones y aclaraciones de tramite de compensación e inversión.. Para nuestro denominador, se han realizado 248 conceptos. Teniendo en cuenta lo anterior, se tiene un avance del 100%</t>
  </si>
  <si>
    <t xml:space="preserve">Durante el año 2023 se avanzó con la implementación de la fase II de trasmisión de información mediante la estructuración de la "Plantilla Única" para el reporte de monitoreos, con lo cual proyectos como Rubiales, Hidroituango y Cerrejón, están reportando información robusta, visualizado en los tableros de control respectivos. Adicionalmente, se avanzó en la implementación de la Fase III de Simulación Automática, con los ejercicios de simulación hidrológica superficial para las SZH del río Ranchería, Alto Vichada y la cuenca del río Calenturitas en la zona minera del centro del cesar disponible para consulta en el tablero único Hídrico superficial. </t>
  </si>
  <si>
    <t xml:space="preserve">Durante el 2023 se incorporó la obligación de cambio climático en un total de 32 proyectos nuevos o modificaciones,  distribuidos de la siguiente manera: del sector energía (13), hidrocarburos (12), infraestructura (4), minería (2) y agroquímicos (1) </t>
  </si>
  <si>
    <t>Se terminó la formulación de los 13 instrumentos priorizados para la vigencia: 1. TRD para EIA de construcción de carreteras, 2. TDR para EIA explotación de hidrocarburos, 3. TDR para plantas de producción plaguicidas, 4. TDR para DAA para líneas de trasmisión, 5. MGPEPEA proyectos off shore, 6. Indicadores de Cambio Climático, 7. IDA-fase III, 8. Guía desmantelamiento y abandono infraestructura, 9. Obligaciones mínimas puertos y obras marítimas, 10. Propuesta de ajuste normativo compensaciones del componente biótico, 11. Indicadores de veda, 12. Guía para la cuantificación y valoración económica de impactos al paisaje y 13. Valores de referencia y lineamientos para el seguimiento a las medidas de manejo del medio social.</t>
  </si>
  <si>
    <t>1. Mensualmente se registran los consumos de agua y energía, de lo cual se realiza el análisis correspondiente. En cuanto al consumo del agua es posible analizar que se evidencia disminución en el consumo de este recurso. En cuanto al consumo de energía se reflejaron leves aumentos y también disminucion en el consumo en todos los pisos donde estan las oficinas de la entidad.&lt;/p&gt;&lt;p&gt;2. Se realiza el reporte de generación y disposición de residuos aprovechables (68,9 kg) y no aprovechables (377,7 kg). En este mes disminuyeron los residuos no aprovechables, por menos presencia de personas en la entidad y asi mismo, los aprovechables. &lt;/p&gt;&lt;p&gt;3. En este periodo se evidencia disminución en el  consumo de papel con respecto al mes anterior, asociado a la disminución de personas en la entidad, y menor cantidad de trámites que se desarrollen durante este periodo.&lt;/p&gt;&lt;p&gt;4. En el mes de noviembre, se sensibilizó a los colaboradores por medio del correo masivo enviado el 11 de diciembre sobre el ahorro y buen uso de los recursos. En esta pieza se sensibilizó en lo referente a Agua, evitando lavar los recipientes de comida, y en caso de ser estrictamente necesario, utilizar la menor cantidad de agua posible. No depositar residuos en los sanitarios, el taponamiento genera desperdicio de agua; encuanto a Energia: Apagar los equipos de computo y no dejar cargadores conectados; Ahorro de papel y ahorro de recursos. &lt;/p&gt;&lt;p&gt;5. Se han registrado mensualmente los insumos para el cálculo de la huella de carbono en la herramienta GEI. La huella de carbono calculada  para el año 2023 arrojó un resultado de 2937,13 ton CO2, lo que indica una disminución significativa del 10% con respecto al 2022, año en el que se reportó un resultado de 3258,79 ton CO2. Por lo anterior, es posible inferir que efectivamente hubo mayor restricción en los desplazamientos aereos y terrestres, y gracias a ello, se evito la emisión de gases GEI por actividades misionales de evaluación y seguimiento.&lt;/p&gt;&lt;p&gt;6. Para este periodo no se realizó ninguna actualización en cuanto a normatividad ambiental. &lt;/p&gt;&lt;p&gt;7. Se evidencia participación continua de los colaboradores con la recolección de tapitas para la Fundación Sol en los Andes, y la separación de residuos aprovechables para la entrega a la Corporación Centro Historico.</t>
  </si>
  <si>
    <t>En el mes de diciembre se realizó la evalación de efectividad de 15 acciones (10 Internas + 5 de la CGR), de las cuales se cerró el 100%. En relación con el acumuado corresponde a que en la vigencia 2023 se evaluó un total de 145 acciones (110 Internas + 35 CGR) y se cerraron 136 (102 Internas + 34 CGR), lo que equivale al 93.7%&lt;/p&gt;&lt;p&gt;En relación con las acciones que no se cerraron, según el procedimiento de Acciones Correctivas, Preventivas y de Mejora, estas deben ser reformuladas. Del plan de mejoramiento interno, las acciones negativas fueron la No. 91B, 611, 612 (gestión administrativa), 656, 656A y 657 (comunicaciones), 692 (SSLA),  114D (SELA) y del plan de la CGR la H1 de la SSLA&lt;</t>
  </si>
  <si>
    <t>En el mes de diciembre se realizó la evaluación de efectividad de 5 acciones, las cuales fueron cerradas en su totalidad. En relación con el avance aumulado corresponde a que en la vigencia 2023 se evaluaron 35 acciones, de las cuales se cerararon 34, lo que equivale al 97.1 %.&lt;/p&gt;&lt;p&gt;En relación con las acciones que no se cerraron, según el procedimiento de Acciones Correctivas, Preventivas y de Mejora, estas deben ser reformuladas, las acciones negativas fueron la H1 de la SSLA&lt;</t>
  </si>
  <si>
    <t>En el mes de diciembre se realizó la evaluación de efectividad de 10 acciones de las cuales se cerraron el 100%. En relación con el acumulado corresponde a que en la vigencia 2023 se evaluó un total de 110 acciones de las cuales se realizó el cierre de 102, lo que equivale al 92.7. En relación con las acciones que no se cerraron, según el procedimiento de Acciones Correctivas, Preventivas y de Mejora, estas deben ser reformuladas.&lt;/p&gt;&lt;p&gt;Las acciones negativas fueron la No. 91B, 611, 612 (gestión administrativa), 656, 656A y 657 (comunicaciones), 692 (SSLA),  114D (SELA)</t>
  </si>
  <si>
    <t>En el cuarto trimestre de 2023, se realizaron un total de 1.124 publicaciones en las redes sociales de la ANLA, de las cuales 501 corresponden a Facebook (45%), 535 a Twitter (48%) y 88 a LinkedIn (8%).&lt;/p&gt;&lt;p&gt;Estas publicaciones registraron que de 381 personas por cada 100.000 reaccionan positivamente ante las publicaciones de la entidad en redes sociales, lo que equivale a un porcentaje de 15.7% de posicionamiento de los anuncios de la ANLA en redes sociales en el cuarto trimestre. Entre los temas que más impactos tuvieron, se destacan: licenciamiento de proyectos, reuniones y eventos a las que asistieron colaboradores de la ANLA, mecanismos de participación ciudadana, actividades del Centro de Monitoreo, fechas ambientales, recomendaciones, etc.&lt;/p&gt;&lt;p&gt;La meta acumulada no se alcanzó, ya que la meta fue cambiada para el tercer trimestre y se venía disminuyendo el número de publicaciones por el sobrecumplimiento de la meta anterior que era del 10%, para la cual en el primer trimestre se alcanzaba un 14.6% y para el segundo, un 17.3%, lo que representaba una sobre ejecución del indicador. Para el cuarto trimestre, el avance reflejó un 15.7%, donde diciembre fue el mes más bajo debido al que es un mes con poca carga de información a publicar.&lt;/p&gt;&lt;p&gt;En comparación con 2022, el indicador no es comparable con 2023, ya que la meta inicial durante los dos primeros trimestres de 2022 se fijó en 2%, y para los dos últimos en 8%. Para 2023, se inició con una meta del 10% y se aumentó para los dos últimos trimestres a 20%, cerrando el 2023 en 16,8%. Esta variación tan significativa, no permite tener una medición comparable año a año.</t>
  </si>
  <si>
    <t>En 2023, se han monitoreado 874 noticias, de las cuales 507 (58%) equivalen a noticias positivas, 156 (18%) a noticias negativas y 211 (24%) a neutrales. En el mes de diciembre, se reportaron un total de 43 notas, de las cuales, 25 (58%) son noticias positivas, 15 (35%) corresponden a noticias neutrales y, por último, 3 (7%) a noticias negativas. Dentro de las noticias positivas más significativas para la ANLA se encuentran la ya archivada licencia en el páramo de Santurbán, el Regiotram de Occidente, el Foro de Transición Energética, Energía Eólica Offshore, entre otras, lo que permite reflejar un posicionamiento positivo de la entidad ante la opinión pública. En relación con las notas negativas, se identificó que sí hubo un impacto reputacional en temas como Canal del Dique, Lomagrande, entre otras. En material neutral, se identifica a la ANLA como la entidad ante la que se hacen trámites de licenciamiento, lo que produce un impacto positivo intrínseco sobre la imagen. Así mismo, nos permite identificar que el 97% es tipo “noticia” y el departamento que más información publica de la ANLA es Bogotá. El porcentaje acumulado del periodo cerró en 58%.&lt;/p&gt;&lt;p&gt;No se identifica algún medio en particular que publique información de la ANLA, ya que depende del contexto externo de la entidad y la agenda de cada medio.  &lt;/p&gt;&lt;p&gt;En comparación con la vigencia 2022, la meta estipulada era del 58%, la cual se alcanzó en un 86,21% de cumplimiento, cerrando el acumulado del año en un 50% de notas positivas. En 2023, el porcentaje acumulado alcanzó un 56%, con un 97% de cumplimiento.&lt;/p&gt;&lt;p&gt;Este indicador cambiará su medición para el 2024.</t>
  </si>
  <si>
    <t xml:space="preserve">Durante el mes de diciembre no se ejecutaron campañas ya que se cumplió en noviembre con las 20 campañas:&lt;/p&gt;&lt;p&gt;&lt;strong&gt;Entre el mes de enero de 2023 y junio de 2023, se presentaron 20 campañas priorizadas: enero: 1 – febrero: 1 - marzo: 2 - abril: 2 – mayo: 4 – junio: 4 – julio: 1 – agosto: 1 – septiembre: 1 – octubre: 2 – noviembre: 1 – diciembre: 0. Para la vigencia 2022 se sobrestimo la meta de 20 con una campaña adicional realizada; por tanto, para el 2023 no se ejecutan campañas priorizadas y de esta manera no sobrestimarla. </t>
  </si>
  <si>
    <t xml:space="preserve">INFORME DE MONITOREO – IMPLEMENTACIÓN DE LA POLÍTICA DE PREVENCIÓN DE FALTAS DISCIPLINARIAS&lt;/strong&gt;&lt;/p&gt;&lt;p&gt;Con el fin de dar cumplimiento a la implementación de la Política de Prevención de Faltas Disciplinarias liderada por la Oficina de Control Disciplinario Interno, durante el año 2023 se está cumplimiento a las actividades definidas en el plan de acción </t>
  </si>
  <si>
    <t>Para la vigencia 2022, el índice de lucha contra la corrupción tuvo un resultado de 0,856, esto significa que la ANLA está realizando acciones adecuadas para la lucha contra la corrupción, lo cual se evidencia en el análisis de las fases que componen el presente indicador.&lt;/p&gt;&lt;p&gt;En la fase de prevención, la evaluación ITA por parte de la Procuraduría General de la Nación la entidad tuvo un resultado de 96 puntos sobre 100, lo cual indica que la ANLA cumple con los estándares de la Resolución 1519 de 2020. Por otra parte, en el resultado de los índices de las políticas de gestión y desempeño de la medición realizada al MIPG se evidenció un cumplimiento del 94,4% respecto de un 92,9% en 2021 de la Política de Transparencia y un 84,8% respecto de un 87,1% en 2021 de la Política de Integridad debido modificación del cuestionario a realizar por parte de las dependencias.&lt;/p&gt;&lt;p&gt;Dentro del componente de Mapa de Riesgos de Corrupción se obtuvo un resultado de 66,5% respecto de un 62,9% toda vez que se recalificaron dos riesgos respecto de la probabilidad de ocurrencia y una recalificación respecto del impacto.&lt;/p&gt;&lt;p&gt;En la fase de presuntos actos de corrupción, se evidenció que, no se han reportado hallazgos por actos de corrupción (H) ni por entes de control ni por las dependencias internas, por tal motivo se obtuvo un valor de 0&lt;/p&gt;&lt;p&gt;Finalmente, se evidenció que, no se ha presentado ningún acto de corrupción materializado (ACM) durante la vigencia de análisis, por lo tanto, esta fase igualmente tuvo un valor de 0.&lt;/p&gt;&lt;p&gt;De esta forma el indicador pasa de 2021 de 0,827 a 0,856 en 2022, lo que de acuerdo con la meta del 85%, representa un avance de 100%.</t>
  </si>
  <si>
    <t>La estrategia de seguimiento cuenta con un avance del 23,22%, con corte a 31 de diciembre se realizaron mesas de trabajo con las áreas correspondientes que intervienen en la estrategia, revisando el plan de trabajo y sus respectivas evidencias. El Plan de Trabajo cuenta con la identificación de 7 componentes que son: 1) Regionalización, 2) Impactos, 3) Planeación, 4) Normativo, 5) Transparencia y participación, 6) Cierre, Desmantelamiento y Abandono y 7) Seguimiento y Evaluación de la Estrategia. A su vez, este plan de trabajo está compuesto por 76 acciones a desarrollar del 2021 al 2030. Como recomendaciones de mejora, se realizará solicitud para modificar la meta, ya que se ha evidenciado que el cumplimiento de la estrategia debe estar al 100% en el año 2030, sin embargo, de los años 2021 al 2023 se espera un cumplimiento de esta del 24%.</t>
  </si>
  <si>
    <t>Tratándose de un indicador acumulativo se tiene que incluyendo el último cuatrimestre la inversión forzosa de no menos del 1% conforme a los seguimientos adelantados en la vigencia alcanzaron un  33.19% de eficacia estando por debajo un 1.81%. Lo anterior considerando que si bien se aprobaron planes, estos no notificaron el inicio de actividades</t>
  </si>
  <si>
    <t>Tratándose de un indicador acumulativo se tiene que incluyendo el último cuatrimestre las compensaciones conforme a los seguimientos adelantados en la vigencia alcanzaron un  38.83% de eficacia</t>
  </si>
  <si>
    <t>avance esperado 4 años</t>
  </si>
  <si>
    <t>Semáforo avance diciembre</t>
  </si>
  <si>
    <t>Porcentaje de avance vigencia 2023 - 2do corte</t>
  </si>
  <si>
    <t xml:space="preserve">mayor a 32,7% </t>
  </si>
  <si>
    <t>entre 27,3% y 32,6%</t>
  </si>
  <si>
    <t>menor a 27,33%</t>
  </si>
  <si>
    <t>En cumplimiento al plan de trabajo de la política “Gestión Presupuestal y Eficiencia del Gasto Público”, se remite la gestión realizada en el cuarto semestre de la presente vigencia, donde se desarrollaron en su totalidad las siguientes actividades “Generar un tablero de control para el monitoreo del comportamiento en la sostenibilidad financiera de la entidad y La estructuración del documento de sostenibilidad financiera aún no ha iniciado su desarrollo, se espera que inicie en el 2do semestre del año”, los cuales se adjuntan para su revisión y aprobación.</t>
  </si>
  <si>
    <t>1135 proyectos con IDA en implementación</t>
  </si>
  <si>
    <t>Se realiza el reporte del indice de sostenibilidad financiera donde se toma la ejecución parcial  de la vigencia 2023 y el recadudo definitivo de la vigencia 2023, es importante resaltar que la Entidad se encuentra en periodo de cierre financiero (20 de enero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</si>
</sst>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_);_(* \(#,##0\);_(* &quot;-&quot;_);_(@_)"/>
    <numFmt numFmtId="165" formatCode="_-&quot;$&quot;* #,##0_-;\-&quot;$&quot;* #,##0_-;_-&quot;$&quot;* &quot;-&quot;_-;_-@_-"/>
    <numFmt numFmtId="166" formatCode="0.0%"/>
    <numFmt numFmtId="167" formatCode="0.000%"/>
    <numFmt numFmtId="168" formatCode="0.0"/>
  </numFmts>
  <fonts count="27">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sz val="24"/>
      <color theme="1"/>
      <name val="Arial Narrow"/>
      <family val="2"/>
    </font>
    <font>
      <sz val="9"/>
      <name val="Calibri"/>
      <family val="2"/>
      <scheme val="minor"/>
    </font>
    <font>
      <sz val="10"/>
      <color theme="1"/>
      <name val="Calibri"/>
      <family val="2"/>
      <scheme val="minor"/>
    </font>
    <font>
      <sz val="10"/>
      <name val="Calibri"/>
      <family val="2"/>
      <scheme val="minor"/>
    </font>
    <font>
      <sz val="9"/>
      <color rgb="FF000000"/>
      <name val="Calibri"/>
      <family val="2"/>
      <scheme val="minor"/>
    </font>
    <font>
      <b/>
      <sz val="11"/>
      <color rgb="FFFFFFFF"/>
      <name val="Calibri"/>
      <family val="2"/>
      <scheme val="minor"/>
    </font>
    <font>
      <b/>
      <sz val="11"/>
      <color rgb="FF000000"/>
      <name val="Calibri"/>
      <family val="2"/>
      <scheme val="minor"/>
    </font>
    <font>
      <sz val="11"/>
      <color rgb="FF000000"/>
      <name val="Calibri"/>
      <family val="2"/>
      <scheme val="minor"/>
    </font>
    <font>
      <b/>
      <sz val="12"/>
      <color rgb="FFFFFFFF"/>
      <name val="Calibri"/>
      <family val="2"/>
      <scheme val="minor"/>
    </font>
    <font>
      <b/>
      <sz val="12"/>
      <color theme="1"/>
      <name val="Calibri"/>
      <family val="2"/>
      <scheme val="minor"/>
    </font>
    <font>
      <sz val="11"/>
      <color rgb="FFFF0000"/>
      <name val="Calibri"/>
      <family val="2"/>
      <scheme val="minor"/>
    </font>
    <font>
      <sz val="10"/>
      <name val="Arial"/>
      <family val="2"/>
    </font>
    <font>
      <b/>
      <sz val="9"/>
      <name val="Arial"/>
      <family val="2"/>
    </font>
    <font>
      <b/>
      <sz val="11"/>
      <name val="Calibri"/>
      <family val="2"/>
      <scheme val="minor"/>
    </font>
    <font>
      <b/>
      <sz val="10"/>
      <color theme="0"/>
      <name val="Calibri"/>
      <family val="2"/>
      <scheme val="minor"/>
    </font>
    <font>
      <b/>
      <sz val="9"/>
      <color theme="0"/>
      <name val="Calibri"/>
      <family val="2"/>
      <scheme val="minor"/>
    </font>
    <font>
      <sz val="9"/>
      <color rgb="FFFF0000"/>
      <name val="Calibri"/>
      <family val="2"/>
      <scheme val="minor"/>
    </font>
    <font>
      <sz val="9"/>
      <color rgb="FFDADFE5"/>
      <name val="Inter"/>
      <family val="2"/>
    </font>
    <font>
      <sz val="9"/>
      <color rgb="FF000000"/>
      <name val="Calibri"/>
      <family val="2"/>
    </font>
    <font>
      <b/>
      <sz val="14"/>
      <color theme="1"/>
      <name val="Calibri"/>
      <family val="2"/>
      <scheme val="minor"/>
    </font>
    <font>
      <sz val="11"/>
      <color theme="0"/>
      <name val="Calibri"/>
      <family val="2"/>
      <scheme val="minor"/>
    </font>
    <font>
      <sz val="11"/>
      <name val="Calibri"/>
      <family val="2"/>
      <scheme val="minor"/>
    </font>
  </fonts>
  <fills count="21">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5" tint="0.39997558519241921"/>
        <bgColor indexed="64"/>
      </patternFill>
    </fill>
    <fill>
      <patternFill patternType="solid">
        <fgColor rgb="FFA9D08E"/>
        <bgColor rgb="FF000000"/>
      </patternFill>
    </fill>
    <fill>
      <patternFill patternType="solid">
        <fgColor rgb="FF375623"/>
        <bgColor rgb="FF000000"/>
      </patternFill>
    </fill>
    <fill>
      <patternFill patternType="solid">
        <fgColor rgb="FFFFFFFF"/>
        <bgColor rgb="FF000000"/>
      </patternFill>
    </fill>
    <fill>
      <patternFill patternType="solid">
        <fgColor theme="0"/>
        <bgColor rgb="FF000000"/>
      </patternFill>
    </fill>
    <fill>
      <patternFill patternType="solid">
        <fgColor rgb="FFFFC000"/>
        <bgColor indexed="64"/>
      </patternFill>
    </fill>
    <fill>
      <patternFill patternType="solid">
        <fgColor theme="6" tint="-0.249977111117893"/>
        <bgColor indexed="64"/>
      </patternFill>
    </fill>
    <fill>
      <patternFill patternType="solid">
        <fgColor theme="5" tint="0.59999389629810485"/>
        <bgColor indexed="64"/>
      </patternFill>
    </fill>
    <fill>
      <patternFill patternType="solid">
        <fgColor theme="9" tint="0.59999389629810485"/>
        <bgColor rgb="FF000000"/>
      </patternFill>
    </fill>
    <fill>
      <patternFill patternType="solid">
        <fgColor rgb="FF00B050"/>
        <bgColor indexed="64"/>
      </patternFill>
    </fill>
    <fill>
      <patternFill patternType="solid">
        <fgColor rgb="FFFFFF00"/>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
      <left style="thin">
        <color theme="2"/>
      </left>
      <right/>
      <top/>
      <bottom/>
      <diagonal/>
    </border>
    <border>
      <left/>
      <right style="thin">
        <color theme="2"/>
      </right>
      <top/>
      <bottom/>
      <diagonal/>
    </border>
    <border>
      <left style="thin">
        <color theme="2"/>
      </left>
      <right style="thin">
        <color theme="2"/>
      </right>
      <top/>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right style="thin">
        <color auto="1"/>
      </right>
      <top style="thin">
        <color theme="2"/>
      </top>
      <bottom style="thin">
        <color theme="2"/>
      </bottom>
      <diagonal/>
    </border>
    <border>
      <left style="thin">
        <color auto="1"/>
      </left>
      <right/>
      <top style="thin">
        <color theme="2"/>
      </top>
      <bottom style="thin">
        <color theme="2"/>
      </bottom>
      <diagonal/>
    </border>
    <border>
      <left style="thin">
        <color theme="2"/>
      </left>
      <right style="thin">
        <color theme="2"/>
      </right>
      <top style="thin">
        <color theme="2"/>
      </top>
      <bottom style="thin">
        <color theme="2"/>
      </bottom>
      <diagonal/>
    </border>
    <border>
      <left/>
      <right/>
      <top style="thin">
        <color theme="2"/>
      </top>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style="thin">
        <color theme="9"/>
      </left>
      <right/>
      <top/>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style="thin">
        <color theme="9"/>
      </right>
      <top/>
      <bottom style="thin">
        <color theme="9"/>
      </bottom>
      <diagonal/>
    </border>
    <border>
      <left/>
      <right style="thin">
        <color auto="1"/>
      </right>
      <top style="thin">
        <color auto="1"/>
      </top>
      <bottom style="thin">
        <color auto="1"/>
      </bottom>
      <diagonal/>
    </border>
    <border>
      <left style="thin">
        <color theme="9"/>
      </left>
      <right/>
      <top style="thin">
        <color theme="9"/>
      </top>
      <bottom/>
      <diagonal/>
    </border>
    <border>
      <left/>
      <right style="thin">
        <color theme="9"/>
      </right>
      <top/>
      <bottom/>
      <diagonal/>
    </border>
    <border>
      <left/>
      <right/>
      <top style="thin">
        <color theme="9"/>
      </top>
      <bottom/>
      <diagonal/>
    </border>
    <border>
      <left style="thin">
        <color auto="1"/>
      </left>
      <right/>
      <top style="thin">
        <color auto="1"/>
      </top>
      <bottom style="thin">
        <color auto="1"/>
      </bottom>
      <diagonal/>
    </border>
    <border>
      <left style="thin">
        <color auto="1"/>
      </left>
      <right/>
      <top/>
      <bottom style="dotted">
        <color auto="1"/>
      </bottom>
      <diagonal/>
    </border>
    <border>
      <left style="thin">
        <color auto="1"/>
      </left>
      <right style="dotted">
        <color auto="1"/>
      </right>
      <top style="dotted">
        <color auto="1"/>
      </top>
      <bottom style="dotted">
        <color auto="1"/>
      </bottom>
      <diagonal/>
    </border>
    <border>
      <left style="thin">
        <color auto="1"/>
      </left>
      <right/>
      <top/>
      <bottom style="thin">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right style="thin">
        <color theme="9"/>
      </right>
      <top style="thin">
        <color theme="9"/>
      </top>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9" tint="0.39994506668294322"/>
      </left>
      <right style="thin">
        <color theme="9" tint="-0.24994659260841701"/>
      </right>
      <top style="thin">
        <color theme="9" tint="-0.24994659260841701"/>
      </top>
      <bottom/>
      <diagonal/>
    </border>
    <border>
      <left style="thin">
        <color theme="9" tint="-0.24994659260841701"/>
      </left>
      <right style="thin">
        <color theme="9" tint="-0.24994659260841701"/>
      </right>
      <top style="thin">
        <color theme="9" tint="-0.24994659260841701"/>
      </top>
      <bottom/>
      <diagonal/>
    </border>
    <border>
      <left style="thin">
        <color theme="9" tint="0.39994506668294322"/>
      </left>
      <right style="thin">
        <color theme="9" tint="-0.24994659260841701"/>
      </right>
      <top/>
      <bottom style="thin">
        <color theme="9" tint="-0.24994659260841701"/>
      </bottom>
      <diagonal/>
    </border>
    <border>
      <left style="thin">
        <color theme="9" tint="-0.24994659260841701"/>
      </left>
      <right style="thin">
        <color theme="9" tint="-0.24994659260841701"/>
      </right>
      <top/>
      <bottom style="thin">
        <color theme="9" tint="-0.2499465926084170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bottom/>
      <diagonal/>
    </border>
    <border>
      <left style="thin">
        <color theme="9" tint="-0.24994659260841701"/>
      </left>
      <right style="thin">
        <color theme="9"/>
      </right>
      <top style="thin">
        <color theme="9" tint="-0.24994659260841701"/>
      </top>
      <bottom style="thin">
        <color theme="9" tint="-0.24994659260841701"/>
      </bottom>
      <diagonal/>
    </border>
    <border>
      <left style="thin">
        <color rgb="FF92D050"/>
      </left>
      <right style="thin">
        <color rgb="FF92D050"/>
      </right>
      <top style="thin">
        <color rgb="FF92D050"/>
      </top>
      <bottom style="thin">
        <color rgb="FF92D050"/>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style="thin">
        <color theme="9" tint="0.39994506668294322"/>
      </top>
      <bottom style="thin">
        <color theme="9" tint="0.39994506668294322"/>
      </bottom>
      <diagonal/>
    </border>
    <border>
      <left style="thin">
        <color theme="9" tint="0.39994506668294322"/>
      </left>
      <right style="thin">
        <color theme="9" tint="0.39994506668294322"/>
      </right>
      <top style="thin">
        <color theme="9" tint="0.39994506668294322"/>
      </top>
      <bottom/>
      <diagonal/>
    </border>
    <border>
      <left/>
      <right style="thin">
        <color theme="9" tint="0.39994506668294322"/>
      </right>
      <top style="thin">
        <color theme="9" tint="0.39994506668294322"/>
      </top>
      <bottom/>
      <diagonal/>
    </border>
    <border>
      <left style="thin">
        <color theme="9" tint="-0.24994659260841701"/>
      </left>
      <right style="thin">
        <color theme="9" tint="-0.24994659260841701"/>
      </right>
      <top style="thin">
        <color theme="9" tint="-0.24994659260841701"/>
      </top>
      <bottom style="thin">
        <color theme="9" tint="0.39994506668294322"/>
      </bottom>
      <diagonal/>
    </border>
    <border>
      <left style="thin">
        <color theme="9" tint="-0.24994659260841701"/>
      </left>
      <right style="thin">
        <color theme="9" tint="-0.24994659260841701"/>
      </right>
      <top style="thin">
        <color theme="9" tint="0.39994506668294322"/>
      </top>
      <bottom style="thin">
        <color theme="9" tint="-0.24994659260841701"/>
      </bottom>
      <diagonal/>
    </border>
    <border>
      <left style="thin">
        <color auto="1"/>
      </left>
      <right style="dotted">
        <color auto="1"/>
      </right>
      <top/>
      <bottom/>
      <diagonal/>
    </border>
    <border>
      <left style="thin">
        <color theme="9"/>
      </left>
      <right/>
      <top style="thin">
        <color theme="2"/>
      </top>
      <bottom/>
      <diagonal/>
    </border>
    <border>
      <left/>
      <right/>
      <top style="thin">
        <color rgb="FF92D050"/>
      </top>
      <bottom/>
      <diagonal/>
    </border>
    <border>
      <left style="thin">
        <color rgb="FF92D050"/>
      </left>
      <right style="thin">
        <color rgb="FF92D050"/>
      </right>
      <top style="thin">
        <color rgb="FF92D050"/>
      </top>
      <bottom/>
      <diagonal/>
    </border>
    <border>
      <left style="thin">
        <color rgb="FF92D050"/>
      </left>
      <right style="thin">
        <color rgb="FF92D050"/>
      </right>
      <top/>
      <bottom/>
      <diagonal/>
    </border>
    <border>
      <left style="thin">
        <color rgb="FF92D050"/>
      </left>
      <right style="thin">
        <color rgb="FF92D050"/>
      </right>
      <top/>
      <bottom style="thin">
        <color rgb="FF92D05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9" tint="-0.24994659260841701"/>
      </top>
      <bottom/>
      <diagonal/>
    </border>
    <border>
      <left/>
      <right/>
      <top/>
      <bottom style="thin">
        <color theme="9" tint="-0.24994659260841701"/>
      </bottom>
      <diagonal/>
    </border>
    <border>
      <left/>
      <right style="thin">
        <color theme="9" tint="-0.24994659260841701"/>
      </right>
      <top style="thin">
        <color theme="9" tint="-0.24994659260841701"/>
      </top>
      <bottom/>
      <diagonal/>
    </border>
    <border>
      <left/>
      <right style="thin">
        <color theme="9" tint="-0.24994659260841701"/>
      </right>
      <top/>
      <bottom style="thin">
        <color theme="9" tint="-0.2499465926084170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style="dotted">
        <color auto="1"/>
      </bottom>
      <diagonal/>
    </border>
    <border>
      <left style="thin">
        <color auto="1"/>
      </left>
      <right style="medium">
        <color indexed="64"/>
      </right>
      <top style="dotted">
        <color auto="1"/>
      </top>
      <bottom style="dotted">
        <color auto="1"/>
      </bottom>
      <diagonal/>
    </border>
    <border>
      <left style="medium">
        <color indexed="64"/>
      </left>
      <right/>
      <top style="dotted">
        <color auto="1"/>
      </top>
      <bottom style="dotted">
        <color auto="1"/>
      </bottom>
      <diagonal/>
    </border>
    <border>
      <left style="medium">
        <color indexed="64"/>
      </left>
      <right style="thin">
        <color auto="1"/>
      </right>
      <top style="dotted">
        <color auto="1"/>
      </top>
      <bottom/>
      <diagonal/>
    </border>
    <border>
      <left style="medium">
        <color indexed="64"/>
      </left>
      <right/>
      <top/>
      <bottom/>
      <diagonal/>
    </border>
    <border>
      <left style="thin">
        <color auto="1"/>
      </left>
      <right style="medium">
        <color indexed="64"/>
      </right>
      <top/>
      <bottom/>
      <diagonal/>
    </border>
    <border>
      <left style="medium">
        <color indexed="64"/>
      </left>
      <right/>
      <top style="thin">
        <color auto="1"/>
      </top>
      <bottom style="medium">
        <color indexed="64"/>
      </bottom>
      <diagonal/>
    </border>
    <border>
      <left style="thin">
        <color auto="1"/>
      </left>
      <right style="dotted">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5">
    <xf numFmtId="0" fontId="0" fillId="0" borderId="0"/>
    <xf numFmtId="41"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2" fontId="1" fillId="0" borderId="0" applyFont="0" applyFill="0" applyBorder="0" applyAlignment="0" applyProtection="0"/>
    <xf numFmtId="0" fontId="16" fillId="0" borderId="0"/>
    <xf numFmtId="41"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340">
    <xf numFmtId="0" fontId="0" fillId="0" borderId="0" xfId="0"/>
    <xf numFmtId="0" fontId="4" fillId="2" borderId="0" xfId="0" applyFont="1" applyFill="1" applyAlignment="1">
      <alignment horizontal="center" vertical="center"/>
    </xf>
    <xf numFmtId="0" fontId="4" fillId="2" borderId="0" xfId="0" applyFont="1" applyFill="1" applyAlignment="1">
      <alignment horizontal="left" vertical="center"/>
    </xf>
    <xf numFmtId="0" fontId="4" fillId="7" borderId="0" xfId="0" applyFont="1" applyFill="1" applyAlignment="1">
      <alignment horizontal="left" vertical="center"/>
    </xf>
    <xf numFmtId="0" fontId="4" fillId="6" borderId="0" xfId="0" applyFont="1" applyFill="1" applyAlignment="1">
      <alignment horizontal="left" vertical="center"/>
    </xf>
    <xf numFmtId="0" fontId="4" fillId="6" borderId="19" xfId="0" applyFont="1" applyFill="1" applyBorder="1" applyAlignment="1">
      <alignment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2" fillId="0" borderId="0" xfId="0" applyFont="1" applyAlignment="1">
      <alignment horizontal="center" vertical="center" wrapText="1"/>
    </xf>
    <xf numFmtId="0" fontId="0" fillId="0" borderId="1" xfId="0" applyBorder="1"/>
    <xf numFmtId="3" fontId="0" fillId="0" borderId="0" xfId="0" applyNumberFormat="1"/>
    <xf numFmtId="166" fontId="0" fillId="0" borderId="0" xfId="0" applyNumberFormat="1"/>
    <xf numFmtId="167" fontId="0" fillId="0" borderId="0" xfId="0" applyNumberFormat="1"/>
    <xf numFmtId="0" fontId="2" fillId="5" borderId="15" xfId="0" applyFont="1" applyFill="1" applyBorder="1" applyAlignment="1">
      <alignment horizontal="center" vertical="center" wrapText="1"/>
    </xf>
    <xf numFmtId="0" fontId="0" fillId="0" borderId="0" xfId="0" applyAlignment="1">
      <alignment wrapText="1"/>
    </xf>
    <xf numFmtId="165" fontId="0" fillId="0" borderId="0" xfId="5" applyFont="1" applyAlignment="1">
      <alignment wrapText="1"/>
    </xf>
    <xf numFmtId="0" fontId="7" fillId="0" borderId="0" xfId="0" applyFont="1" applyAlignment="1">
      <alignment horizontal="center" vertical="center" wrapText="1"/>
    </xf>
    <xf numFmtId="0" fontId="2" fillId="2" borderId="0" xfId="0" applyFont="1" applyFill="1" applyAlignment="1">
      <alignment horizontal="center" vertical="center" wrapText="1"/>
    </xf>
    <xf numFmtId="0" fontId="7" fillId="2" borderId="0" xfId="0" applyFont="1" applyFill="1" applyAlignment="1">
      <alignment horizontal="center" vertical="center" wrapText="1"/>
    </xf>
    <xf numFmtId="0" fontId="0" fillId="2" borderId="0" xfId="0" applyFill="1" applyAlignment="1">
      <alignment wrapText="1"/>
    </xf>
    <xf numFmtId="165" fontId="0" fillId="2" borderId="0" xfId="5" applyFont="1" applyFill="1" applyAlignment="1">
      <alignment wrapText="1"/>
    </xf>
    <xf numFmtId="0" fontId="0" fillId="2" borderId="0" xfId="0" applyFill="1" applyAlignment="1">
      <alignment horizontal="center" vertical="center" wrapText="1"/>
    </xf>
    <xf numFmtId="0" fontId="0" fillId="2" borderId="0" xfId="0" applyFill="1"/>
    <xf numFmtId="1" fontId="4" fillId="6" borderId="19" xfId="3" applyNumberFormat="1" applyFont="1" applyFill="1" applyBorder="1" applyAlignment="1">
      <alignment horizontal="center" vertical="center" wrapText="1"/>
    </xf>
    <xf numFmtId="0" fontId="0" fillId="0" borderId="23" xfId="0" applyBorder="1"/>
    <xf numFmtId="0" fontId="4" fillId="7" borderId="7" xfId="0" applyFont="1" applyFill="1" applyBorder="1" applyAlignment="1">
      <alignment horizontal="center" vertical="center" wrapText="1"/>
    </xf>
    <xf numFmtId="0" fontId="4" fillId="7" borderId="19" xfId="0" applyFont="1" applyFill="1" applyBorder="1" applyAlignment="1">
      <alignment horizontal="center" vertical="center" wrapText="1"/>
    </xf>
    <xf numFmtId="0" fontId="4" fillId="9" borderId="19"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6" fillId="6" borderId="19"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12" fillId="11" borderId="28" xfId="0" applyFont="1" applyFill="1" applyBorder="1" applyAlignment="1">
      <alignment horizontal="left" vertical="center" wrapText="1"/>
    </xf>
    <xf numFmtId="0" fontId="0" fillId="0" borderId="1" xfId="0" applyBorder="1" applyAlignment="1">
      <alignment wrapText="1"/>
    </xf>
    <xf numFmtId="0" fontId="0" fillId="0" borderId="1" xfId="0" applyBorder="1" applyAlignment="1">
      <alignment horizontal="center" vertical="center"/>
    </xf>
    <xf numFmtId="0" fontId="12" fillId="11" borderId="30" xfId="0" applyFont="1" applyFill="1" applyBorder="1" applyAlignment="1">
      <alignment horizontal="left" vertical="center" wrapText="1"/>
    </xf>
    <xf numFmtId="0" fontId="3" fillId="2" borderId="1" xfId="0" applyFont="1" applyFill="1" applyBorder="1" applyAlignment="1">
      <alignment horizontal="center"/>
    </xf>
    <xf numFmtId="0" fontId="3" fillId="7" borderId="1" xfId="0" applyFont="1" applyFill="1" applyBorder="1" applyAlignment="1">
      <alignment horizontal="center"/>
    </xf>
    <xf numFmtId="9" fontId="4" fillId="8" borderId="19" xfId="3" applyFont="1" applyFill="1" applyBorder="1" applyAlignment="1">
      <alignment horizontal="center" vertical="center"/>
    </xf>
    <xf numFmtId="0" fontId="8" fillId="7" borderId="19" xfId="0" applyFont="1" applyFill="1" applyBorder="1" applyAlignment="1">
      <alignment horizontal="center" vertical="center" wrapText="1"/>
    </xf>
    <xf numFmtId="0" fontId="8" fillId="6" borderId="19" xfId="0" applyFont="1" applyFill="1" applyBorder="1" applyAlignment="1">
      <alignment horizontal="center" vertical="center" wrapText="1"/>
    </xf>
    <xf numFmtId="9" fontId="4" fillId="7" borderId="19" xfId="3" applyFont="1" applyFill="1" applyBorder="1" applyAlignment="1">
      <alignment horizontal="center" vertical="center" wrapText="1"/>
    </xf>
    <xf numFmtId="0" fontId="4" fillId="7" borderId="34" xfId="0" applyFont="1" applyFill="1" applyBorder="1" applyAlignment="1">
      <alignment vertical="center" wrapText="1"/>
    </xf>
    <xf numFmtId="0" fontId="4" fillId="7" borderId="35" xfId="0" applyFont="1" applyFill="1" applyBorder="1" applyAlignment="1">
      <alignment vertical="center" wrapText="1"/>
    </xf>
    <xf numFmtId="0" fontId="4" fillId="8" borderId="19" xfId="0" applyFont="1" applyFill="1" applyBorder="1" applyAlignment="1">
      <alignment vertical="center" wrapText="1"/>
    </xf>
    <xf numFmtId="0" fontId="4" fillId="6" borderId="34" xfId="0" applyFont="1" applyFill="1" applyBorder="1" applyAlignment="1">
      <alignment vertical="center" wrapText="1"/>
    </xf>
    <xf numFmtId="41" fontId="4" fillId="7" borderId="34" xfId="1" applyFont="1" applyFill="1" applyBorder="1" applyAlignment="1">
      <alignment horizontal="center" vertical="center" wrapText="1"/>
    </xf>
    <xf numFmtId="41" fontId="4" fillId="7" borderId="34" xfId="1" applyFont="1" applyFill="1" applyBorder="1" applyAlignment="1">
      <alignment vertical="center" wrapText="1"/>
    </xf>
    <xf numFmtId="0" fontId="8" fillId="6" borderId="34" xfId="0" applyFont="1" applyFill="1" applyBorder="1" applyAlignment="1">
      <alignment vertical="center" wrapText="1"/>
    </xf>
    <xf numFmtId="9" fontId="4" fillId="8" borderId="19" xfId="3" applyFont="1" applyFill="1" applyBorder="1" applyAlignment="1">
      <alignment horizontal="center" vertical="center" wrapText="1"/>
    </xf>
    <xf numFmtId="9" fontId="6" fillId="6" borderId="19" xfId="0" applyNumberFormat="1" applyFont="1" applyFill="1" applyBorder="1" applyAlignment="1">
      <alignment horizontal="center" vertical="center" wrapText="1"/>
    </xf>
    <xf numFmtId="9" fontId="4" fillId="6" borderId="19" xfId="3" applyFont="1" applyFill="1" applyBorder="1" applyAlignment="1">
      <alignment horizontal="center" vertical="center" wrapText="1"/>
    </xf>
    <xf numFmtId="0" fontId="4" fillId="8" borderId="19" xfId="0" applyFont="1" applyFill="1" applyBorder="1" applyAlignment="1">
      <alignment horizontal="center" vertical="center" wrapText="1"/>
    </xf>
    <xf numFmtId="0" fontId="6" fillId="7" borderId="19" xfId="0" applyFont="1" applyFill="1" applyBorder="1" applyAlignment="1">
      <alignment horizontal="left" vertical="center" wrapText="1"/>
    </xf>
    <xf numFmtId="166" fontId="4" fillId="6" borderId="19" xfId="3" applyNumberFormat="1" applyFont="1" applyFill="1" applyBorder="1" applyAlignment="1">
      <alignment horizontal="center" vertical="center" wrapText="1"/>
    </xf>
    <xf numFmtId="9" fontId="8" fillId="6" borderId="34" xfId="3" applyFont="1" applyFill="1" applyBorder="1" applyAlignment="1">
      <alignment horizontal="center" vertical="center" wrapText="1"/>
    </xf>
    <xf numFmtId="9" fontId="7" fillId="7" borderId="34" xfId="3" applyFont="1" applyFill="1" applyBorder="1" applyAlignment="1">
      <alignment horizontal="center" vertical="center" wrapText="1"/>
    </xf>
    <xf numFmtId="2" fontId="4" fillId="7" borderId="19" xfId="3" applyNumberFormat="1" applyFont="1" applyFill="1" applyBorder="1" applyAlignment="1">
      <alignment horizontal="center" vertical="center" wrapText="1"/>
    </xf>
    <xf numFmtId="166" fontId="4" fillId="7" borderId="19" xfId="3" applyNumberFormat="1" applyFont="1" applyFill="1" applyBorder="1" applyAlignment="1">
      <alignment horizontal="center" vertical="center" wrapText="1"/>
    </xf>
    <xf numFmtId="1" fontId="4" fillId="7" borderId="19" xfId="3" applyNumberFormat="1" applyFont="1" applyFill="1" applyBorder="1" applyAlignment="1">
      <alignment horizontal="center" vertical="center" wrapText="1"/>
    </xf>
    <xf numFmtId="166" fontId="4" fillId="7" borderId="19" xfId="0" applyNumberFormat="1" applyFont="1" applyFill="1" applyBorder="1" applyAlignment="1">
      <alignment horizontal="center" vertical="center" wrapText="1"/>
    </xf>
    <xf numFmtId="9" fontId="4" fillId="7" borderId="34" xfId="0" applyNumberFormat="1" applyFont="1" applyFill="1" applyBorder="1" applyAlignment="1">
      <alignment horizontal="center" vertical="center" wrapText="1"/>
    </xf>
    <xf numFmtId="9" fontId="4" fillId="7" borderId="34" xfId="0" applyNumberFormat="1" applyFont="1" applyFill="1" applyBorder="1" applyAlignment="1">
      <alignment horizontal="justify" vertical="center" wrapText="1"/>
    </xf>
    <xf numFmtId="10" fontId="12" fillId="14" borderId="31" xfId="0" applyNumberFormat="1" applyFont="1" applyFill="1" applyBorder="1" applyAlignment="1">
      <alignment horizontal="center" vertical="center"/>
    </xf>
    <xf numFmtId="10" fontId="12" fillId="13" borderId="31" xfId="0" applyNumberFormat="1" applyFont="1" applyFill="1" applyBorder="1" applyAlignment="1">
      <alignment horizontal="center" vertical="center"/>
    </xf>
    <xf numFmtId="1" fontId="4" fillId="7" borderId="19" xfId="0" applyNumberFormat="1" applyFont="1" applyFill="1" applyBorder="1" applyAlignment="1">
      <alignment horizontal="center" vertical="center" wrapText="1"/>
    </xf>
    <xf numFmtId="0" fontId="0" fillId="2" borderId="1" xfId="0" applyFill="1" applyBorder="1"/>
    <xf numFmtId="10" fontId="12" fillId="13" borderId="32" xfId="0" applyNumberFormat="1" applyFont="1" applyFill="1" applyBorder="1" applyAlignment="1">
      <alignment horizontal="center" vertical="center"/>
    </xf>
    <xf numFmtId="9" fontId="4" fillId="7" borderId="19" xfId="0" applyNumberFormat="1" applyFont="1" applyFill="1" applyBorder="1" applyAlignment="1">
      <alignment horizontal="center" vertical="center" wrapText="1"/>
    </xf>
    <xf numFmtId="0" fontId="2" fillId="4" borderId="9" xfId="0" applyFont="1" applyFill="1" applyBorder="1" applyAlignment="1">
      <alignment horizontal="center" vertical="center" wrapText="1"/>
    </xf>
    <xf numFmtId="0" fontId="4" fillId="7" borderId="34"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4" fillId="6" borderId="19" xfId="0" applyFont="1" applyFill="1" applyBorder="1" applyAlignment="1">
      <alignment horizontal="left" vertical="center" wrapText="1"/>
    </xf>
    <xf numFmtId="0" fontId="17" fillId="0" borderId="1" xfId="0" applyFont="1" applyBorder="1" applyAlignment="1">
      <alignment vertical="center"/>
    </xf>
    <xf numFmtId="0" fontId="17" fillId="0" borderId="42" xfId="0" applyFont="1" applyBorder="1" applyAlignment="1">
      <alignment vertical="center"/>
    </xf>
    <xf numFmtId="0" fontId="17" fillId="0" borderId="43" xfId="0" applyFont="1" applyBorder="1" applyAlignment="1">
      <alignment horizontal="center" vertical="center"/>
    </xf>
    <xf numFmtId="14" fontId="17" fillId="0" borderId="23" xfId="0" applyNumberFormat="1" applyFont="1" applyBorder="1" applyAlignment="1">
      <alignment horizontal="center" vertical="center"/>
    </xf>
    <xf numFmtId="0" fontId="19" fillId="4" borderId="9" xfId="0" applyFont="1" applyFill="1" applyBorder="1" applyAlignment="1">
      <alignment horizontal="center" vertical="center" wrapText="1"/>
    </xf>
    <xf numFmtId="0" fontId="20" fillId="4" borderId="9" xfId="0" applyFont="1" applyFill="1" applyBorder="1" applyAlignment="1">
      <alignment horizontal="center" vertical="center" wrapText="1"/>
    </xf>
    <xf numFmtId="9" fontId="4" fillId="7" borderId="19" xfId="3" applyFont="1" applyFill="1" applyBorder="1" applyAlignment="1">
      <alignment vertical="center" wrapText="1"/>
    </xf>
    <xf numFmtId="0" fontId="4" fillId="8" borderId="19" xfId="0" applyFont="1" applyFill="1" applyBorder="1" applyAlignment="1">
      <alignment horizontal="left" vertical="center" wrapText="1"/>
    </xf>
    <xf numFmtId="0" fontId="4" fillId="7" borderId="19" xfId="0" applyFont="1" applyFill="1" applyBorder="1" applyAlignment="1">
      <alignment horizontal="left" vertical="center" wrapText="1"/>
    </xf>
    <xf numFmtId="0" fontId="3" fillId="10" borderId="40" xfId="0" applyFont="1" applyFill="1" applyBorder="1" applyAlignment="1">
      <alignment horizontal="center" vertical="center" wrapText="1"/>
    </xf>
    <xf numFmtId="0" fontId="7" fillId="8" borderId="19" xfId="0" applyFont="1" applyFill="1" applyBorder="1" applyAlignment="1">
      <alignment vertical="center" wrapText="1"/>
    </xf>
    <xf numFmtId="0" fontId="8" fillId="8" borderId="19" xfId="0" applyFont="1" applyFill="1" applyBorder="1" applyAlignment="1">
      <alignment horizontal="center" vertical="center" wrapText="1"/>
    </xf>
    <xf numFmtId="9" fontId="8" fillId="7" borderId="19" xfId="0" applyNumberFormat="1" applyFont="1" applyFill="1" applyBorder="1" applyAlignment="1">
      <alignment horizontal="center" vertical="center" wrapText="1"/>
    </xf>
    <xf numFmtId="9" fontId="8" fillId="6" borderId="19" xfId="0" applyNumberFormat="1" applyFont="1" applyFill="1" applyBorder="1" applyAlignment="1">
      <alignment horizontal="center" vertical="center" wrapText="1"/>
    </xf>
    <xf numFmtId="9" fontId="8" fillId="8" borderId="19" xfId="0" applyNumberFormat="1" applyFont="1" applyFill="1" applyBorder="1" applyAlignment="1">
      <alignment horizontal="center" vertical="center" wrapText="1"/>
    </xf>
    <xf numFmtId="9" fontId="4" fillId="9" borderId="34" xfId="3" applyFont="1" applyFill="1" applyBorder="1" applyAlignment="1">
      <alignment horizontal="center" vertical="center" wrapText="1"/>
    </xf>
    <xf numFmtId="0" fontId="4" fillId="9" borderId="34" xfId="0" applyFont="1" applyFill="1" applyBorder="1" applyAlignment="1">
      <alignment horizontal="center" vertical="center" wrapText="1"/>
    </xf>
    <xf numFmtId="9" fontId="4" fillId="9" borderId="45" xfId="3" applyFont="1" applyFill="1" applyBorder="1" applyAlignment="1">
      <alignment horizontal="center" vertical="center" wrapText="1"/>
    </xf>
    <xf numFmtId="0" fontId="4" fillId="7" borderId="46" xfId="0" applyFont="1" applyFill="1" applyBorder="1" applyAlignment="1">
      <alignment horizontal="center" vertical="center" wrapText="1"/>
    </xf>
    <xf numFmtId="0" fontId="4" fillId="9" borderId="46" xfId="0" applyFont="1" applyFill="1" applyBorder="1" applyAlignment="1">
      <alignment horizontal="center" vertical="center" wrapText="1"/>
    </xf>
    <xf numFmtId="0" fontId="4" fillId="6" borderId="46"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7" fillId="0" borderId="0" xfId="0" applyFont="1"/>
    <xf numFmtId="0" fontId="19" fillId="0" borderId="0" xfId="0" applyFont="1" applyAlignment="1">
      <alignment horizontal="center" vertical="center" wrapText="1"/>
    </xf>
    <xf numFmtId="0" fontId="4" fillId="7" borderId="46" xfId="0" applyFont="1" applyFill="1" applyBorder="1" applyAlignment="1">
      <alignment vertical="center" wrapText="1"/>
    </xf>
    <xf numFmtId="10" fontId="4" fillId="6" borderId="46" xfId="0" applyNumberFormat="1" applyFont="1" applyFill="1" applyBorder="1" applyAlignment="1">
      <alignment horizontal="center" vertical="center" wrapText="1"/>
    </xf>
    <xf numFmtId="10" fontId="9" fillId="11" borderId="46" xfId="0" applyNumberFormat="1" applyFont="1" applyFill="1" applyBorder="1" applyAlignment="1">
      <alignment horizontal="center" vertical="center" wrapText="1"/>
    </xf>
    <xf numFmtId="9" fontId="9" fillId="11" borderId="46" xfId="0" applyNumberFormat="1" applyFont="1" applyFill="1" applyBorder="1" applyAlignment="1">
      <alignment horizontal="center" vertical="center" wrapText="1"/>
    </xf>
    <xf numFmtId="0" fontId="9" fillId="11" borderId="46" xfId="0" applyFont="1" applyFill="1" applyBorder="1" applyAlignment="1">
      <alignment horizontal="center" vertical="center" wrapText="1"/>
    </xf>
    <xf numFmtId="1" fontId="4" fillId="7" borderId="46" xfId="3" applyNumberFormat="1" applyFont="1" applyFill="1" applyBorder="1" applyAlignment="1">
      <alignment horizontal="center" vertical="center" wrapText="1"/>
    </xf>
    <xf numFmtId="9" fontId="4" fillId="6" borderId="46" xfId="3" applyFont="1" applyFill="1" applyBorder="1" applyAlignment="1">
      <alignment horizontal="center" vertical="center" wrapText="1"/>
    </xf>
    <xf numFmtId="0" fontId="6" fillId="6" borderId="46" xfId="0" applyFont="1" applyFill="1" applyBorder="1" applyAlignment="1">
      <alignment horizontal="center" vertical="center" wrapText="1"/>
    </xf>
    <xf numFmtId="0" fontId="4" fillId="9" borderId="46" xfId="0" applyFont="1" applyFill="1" applyBorder="1" applyAlignment="1">
      <alignment horizontal="left" vertical="center"/>
    </xf>
    <xf numFmtId="1" fontId="9" fillId="11" borderId="46" xfId="0" applyNumberFormat="1" applyFont="1" applyFill="1" applyBorder="1" applyAlignment="1">
      <alignment horizontal="center" vertical="center" wrapText="1"/>
    </xf>
    <xf numFmtId="9" fontId="4" fillId="7" borderId="34" xfId="3" applyFont="1" applyFill="1" applyBorder="1" applyAlignment="1">
      <alignment horizontal="center" vertical="center" wrapText="1"/>
    </xf>
    <xf numFmtId="0" fontId="4" fillId="6" borderId="50" xfId="0" applyFont="1" applyFill="1" applyBorder="1" applyAlignment="1">
      <alignment horizontal="center" vertical="center" wrapText="1"/>
    </xf>
    <xf numFmtId="9" fontId="4" fillId="6" borderId="50" xfId="0" applyNumberFormat="1" applyFont="1" applyFill="1" applyBorder="1" applyAlignment="1">
      <alignment horizontal="center" vertical="center" wrapText="1"/>
    </xf>
    <xf numFmtId="0" fontId="4" fillId="6" borderId="51" xfId="0" applyFont="1" applyFill="1" applyBorder="1" applyAlignment="1">
      <alignment horizontal="left" vertical="center" wrapText="1"/>
    </xf>
    <xf numFmtId="0" fontId="4" fillId="16" borderId="19" xfId="0" applyFont="1" applyFill="1" applyBorder="1" applyAlignment="1">
      <alignment horizontal="center" vertical="center" wrapText="1"/>
    </xf>
    <xf numFmtId="10" fontId="4" fillId="7" borderId="19" xfId="3" applyNumberFormat="1" applyFont="1" applyFill="1" applyBorder="1" applyAlignment="1">
      <alignment horizontal="center" vertical="center" wrapText="1"/>
    </xf>
    <xf numFmtId="9" fontId="4" fillId="6" borderId="19" xfId="0" applyNumberFormat="1" applyFont="1" applyFill="1" applyBorder="1" applyAlignment="1">
      <alignment horizontal="center" vertical="center" wrapText="1"/>
    </xf>
    <xf numFmtId="0" fontId="4" fillId="7" borderId="19" xfId="3" applyNumberFormat="1" applyFont="1" applyFill="1" applyBorder="1" applyAlignment="1">
      <alignment horizontal="center" vertical="center" wrapText="1"/>
    </xf>
    <xf numFmtId="1" fontId="6" fillId="6" borderId="19" xfId="0" applyNumberFormat="1" applyFont="1" applyFill="1" applyBorder="1" applyAlignment="1">
      <alignment horizontal="center" vertical="center" wrapText="1"/>
    </xf>
    <xf numFmtId="10" fontId="6" fillId="7" borderId="19" xfId="3" applyNumberFormat="1" applyFont="1" applyFill="1" applyBorder="1" applyAlignment="1">
      <alignment horizontal="center" vertical="center" wrapText="1"/>
    </xf>
    <xf numFmtId="0" fontId="7" fillId="7" borderId="34" xfId="0" applyFont="1" applyFill="1" applyBorder="1" applyAlignment="1">
      <alignment vertical="center" wrapText="1"/>
    </xf>
    <xf numFmtId="10" fontId="4" fillId="6" borderId="19" xfId="3" applyNumberFormat="1" applyFont="1" applyFill="1" applyBorder="1" applyAlignment="1">
      <alignment horizontal="center" vertical="center" wrapText="1"/>
    </xf>
    <xf numFmtId="9" fontId="7" fillId="7" borderId="19" xfId="3" applyFont="1" applyFill="1" applyBorder="1" applyAlignment="1">
      <alignment horizontal="center" vertical="center" wrapText="1"/>
    </xf>
    <xf numFmtId="9" fontId="0" fillId="2" borderId="1" xfId="3" applyFont="1" applyFill="1" applyBorder="1" applyAlignment="1">
      <alignment horizontal="center"/>
    </xf>
    <xf numFmtId="166" fontId="9" fillId="11" borderId="46" xfId="0" applyNumberFormat="1" applyFont="1" applyFill="1" applyBorder="1" applyAlignment="1">
      <alignment horizontal="center" vertical="center" wrapText="1"/>
    </xf>
    <xf numFmtId="0" fontId="4" fillId="7" borderId="19" xfId="2" applyNumberFormat="1" applyFont="1" applyFill="1" applyBorder="1" applyAlignment="1">
      <alignment horizontal="center" vertical="center" wrapText="1"/>
    </xf>
    <xf numFmtId="0" fontId="6" fillId="6" borderId="19" xfId="0" applyFont="1" applyFill="1" applyBorder="1" applyAlignment="1">
      <alignment horizontal="left" vertical="center" wrapText="1"/>
    </xf>
    <xf numFmtId="0" fontId="7" fillId="7" borderId="46" xfId="0" applyFont="1" applyFill="1" applyBorder="1" applyAlignment="1">
      <alignment horizontal="center" vertical="center" wrapText="1"/>
    </xf>
    <xf numFmtId="9" fontId="7" fillId="7" borderId="46" xfId="3" applyFont="1" applyFill="1" applyBorder="1" applyAlignment="1">
      <alignment horizontal="center" vertical="center" wrapText="1"/>
    </xf>
    <xf numFmtId="0" fontId="7" fillId="9" borderId="46"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6" borderId="46" xfId="0" applyFont="1" applyFill="1" applyBorder="1" applyAlignment="1">
      <alignment horizontal="center" vertical="center" wrapText="1"/>
    </xf>
    <xf numFmtId="9" fontId="6" fillId="7" borderId="19" xfId="3" applyFont="1" applyFill="1" applyBorder="1" applyAlignment="1">
      <alignment horizontal="center" vertical="center" wrapText="1"/>
    </xf>
    <xf numFmtId="10" fontId="12" fillId="13" borderId="29" xfId="3" applyNumberFormat="1" applyFont="1" applyFill="1" applyBorder="1" applyAlignment="1">
      <alignment horizontal="center" vertical="center"/>
    </xf>
    <xf numFmtId="10" fontId="12" fillId="13" borderId="54" xfId="3" applyNumberFormat="1" applyFont="1" applyFill="1" applyBorder="1" applyAlignment="1">
      <alignment horizontal="center" vertical="center"/>
    </xf>
    <xf numFmtId="10" fontId="4" fillId="7" borderId="34" xfId="3" applyNumberFormat="1" applyFont="1" applyFill="1" applyBorder="1" applyAlignment="1">
      <alignment horizontal="center" vertical="center" wrapText="1"/>
    </xf>
    <xf numFmtId="10" fontId="14" fillId="2" borderId="41" xfId="0" applyNumberFormat="1" applyFont="1" applyFill="1" applyBorder="1" applyAlignment="1">
      <alignment horizontal="center" vertical="center"/>
    </xf>
    <xf numFmtId="10" fontId="8" fillId="6" borderId="34" xfId="0" applyNumberFormat="1" applyFont="1" applyFill="1" applyBorder="1" applyAlignment="1">
      <alignment horizontal="center" vertical="center" wrapText="1"/>
    </xf>
    <xf numFmtId="49" fontId="7" fillId="7" borderId="19" xfId="2" applyNumberFormat="1" applyFont="1" applyFill="1" applyBorder="1" applyAlignment="1">
      <alignment horizontal="center" vertical="center" wrapText="1"/>
    </xf>
    <xf numFmtId="10" fontId="7" fillId="7" borderId="46" xfId="3" applyNumberFormat="1" applyFont="1" applyFill="1" applyBorder="1" applyAlignment="1">
      <alignment horizontal="center" vertical="center" wrapText="1"/>
    </xf>
    <xf numFmtId="2" fontId="4" fillId="7" borderId="19" xfId="0" applyNumberFormat="1" applyFont="1" applyFill="1" applyBorder="1" applyAlignment="1">
      <alignment horizontal="center" vertical="center" wrapText="1"/>
    </xf>
    <xf numFmtId="0" fontId="4" fillId="7" borderId="19" xfId="14" applyNumberFormat="1" applyFont="1" applyFill="1" applyBorder="1" applyAlignment="1">
      <alignment horizontal="center" vertical="center" wrapText="1"/>
    </xf>
    <xf numFmtId="10" fontId="7" fillId="6" borderId="46" xfId="0" applyNumberFormat="1" applyFont="1" applyFill="1" applyBorder="1" applyAlignment="1">
      <alignment horizontal="center" vertical="center" wrapText="1"/>
    </xf>
    <xf numFmtId="9" fontId="4" fillId="8" borderId="19" xfId="0" applyNumberFormat="1" applyFont="1" applyFill="1" applyBorder="1" applyAlignment="1">
      <alignment horizontal="center" vertical="center" wrapText="1"/>
    </xf>
    <xf numFmtId="0" fontId="6" fillId="8" borderId="19" xfId="0" applyFont="1" applyFill="1" applyBorder="1" applyAlignment="1">
      <alignment horizontal="center" vertical="center" wrapText="1"/>
    </xf>
    <xf numFmtId="9" fontId="6" fillId="8" borderId="19" xfId="0" applyNumberFormat="1" applyFont="1" applyFill="1" applyBorder="1" applyAlignment="1">
      <alignment horizontal="center" vertical="center" wrapText="1"/>
    </xf>
    <xf numFmtId="10" fontId="4" fillId="8" borderId="19" xfId="0" applyNumberFormat="1" applyFont="1" applyFill="1" applyBorder="1" applyAlignment="1">
      <alignment vertical="center" wrapText="1"/>
    </xf>
    <xf numFmtId="166" fontId="4" fillId="8" borderId="19" xfId="3" applyNumberFormat="1" applyFont="1" applyFill="1" applyBorder="1" applyAlignment="1">
      <alignment horizontal="center" vertical="center" wrapText="1"/>
    </xf>
    <xf numFmtId="9" fontId="4" fillId="8" borderId="19" xfId="3" applyFont="1" applyFill="1" applyBorder="1" applyAlignment="1">
      <alignment horizontal="left" vertical="center" wrapText="1"/>
    </xf>
    <xf numFmtId="166" fontId="4" fillId="8" borderId="19" xfId="0" applyNumberFormat="1" applyFont="1" applyFill="1" applyBorder="1" applyAlignment="1">
      <alignment horizontal="center" vertical="center" wrapText="1"/>
    </xf>
    <xf numFmtId="9" fontId="21" fillId="9" borderId="34" xfId="3" applyFont="1" applyFill="1" applyBorder="1" applyAlignment="1">
      <alignment horizontal="center" vertical="center" wrapText="1"/>
    </xf>
    <xf numFmtId="9" fontId="21" fillId="9" borderId="45" xfId="3" applyFont="1" applyFill="1" applyBorder="1" applyAlignment="1">
      <alignment horizontal="center" vertical="center" wrapText="1"/>
    </xf>
    <xf numFmtId="0" fontId="15" fillId="0" borderId="0" xfId="0" applyFont="1"/>
    <xf numFmtId="0" fontId="7" fillId="6" borderId="59" xfId="0" applyFont="1" applyFill="1" applyBorder="1" applyAlignment="1">
      <alignment vertical="center" wrapText="1"/>
    </xf>
    <xf numFmtId="0" fontId="6" fillId="7" borderId="19" xfId="0" applyFont="1" applyFill="1" applyBorder="1" applyAlignment="1">
      <alignment horizontal="center" vertical="center" wrapText="1"/>
    </xf>
    <xf numFmtId="166" fontId="4" fillId="7" borderId="20" xfId="3" applyNumberFormat="1" applyFont="1" applyFill="1" applyBorder="1" applyAlignment="1">
      <alignment horizontal="center" vertical="center" wrapText="1"/>
    </xf>
    <xf numFmtId="166" fontId="4" fillId="6" borderId="19" xfId="0" applyNumberFormat="1" applyFont="1" applyFill="1" applyBorder="1" applyAlignment="1">
      <alignment horizontal="center" vertical="center" wrapText="1"/>
    </xf>
    <xf numFmtId="2" fontId="4" fillId="7" borderId="20" xfId="3" applyNumberFormat="1" applyFont="1" applyFill="1" applyBorder="1" applyAlignment="1">
      <alignment horizontal="center" vertical="center" wrapText="1"/>
    </xf>
    <xf numFmtId="10" fontId="4" fillId="6" borderId="19" xfId="0" applyNumberFormat="1" applyFont="1" applyFill="1" applyBorder="1" applyAlignment="1">
      <alignment horizontal="center" vertical="center" wrapText="1"/>
    </xf>
    <xf numFmtId="0" fontId="24" fillId="17" borderId="60" xfId="0" applyFont="1" applyFill="1" applyBorder="1" applyAlignment="1">
      <alignment horizontal="center" wrapText="1"/>
    </xf>
    <xf numFmtId="166" fontId="24" fillId="2" borderId="61" xfId="0" applyNumberFormat="1" applyFont="1" applyFill="1" applyBorder="1" applyAlignment="1">
      <alignment horizontal="center" vertical="center" wrapText="1"/>
    </xf>
    <xf numFmtId="9" fontId="4" fillId="7" borderId="19" xfId="0" applyNumberFormat="1" applyFont="1" applyFill="1" applyBorder="1" applyAlignment="1">
      <alignment horizontal="left" vertical="center" wrapText="1"/>
    </xf>
    <xf numFmtId="10" fontId="6" fillId="6" borderId="19" xfId="0" applyNumberFormat="1" applyFont="1" applyFill="1" applyBorder="1" applyAlignment="1">
      <alignment horizontal="center" vertical="center" wrapText="1"/>
    </xf>
    <xf numFmtId="10" fontId="6" fillId="6" borderId="19" xfId="3" applyNumberFormat="1" applyFont="1" applyFill="1" applyBorder="1" applyAlignment="1">
      <alignment horizontal="center" vertical="center" wrapText="1"/>
    </xf>
    <xf numFmtId="2" fontId="6" fillId="7" borderId="19" xfId="3" applyNumberFormat="1" applyFont="1" applyFill="1" applyBorder="1" applyAlignment="1">
      <alignment horizontal="center" vertical="center" wrapText="1"/>
    </xf>
    <xf numFmtId="2" fontId="8" fillId="7" borderId="19" xfId="0" applyNumberFormat="1" applyFont="1" applyFill="1" applyBorder="1" applyAlignment="1">
      <alignment horizontal="center" vertical="center" wrapText="1"/>
    </xf>
    <xf numFmtId="2" fontId="8" fillId="6" borderId="19" xfId="0" applyNumberFormat="1" applyFont="1" applyFill="1" applyBorder="1" applyAlignment="1">
      <alignment horizontal="center" vertical="center" wrapText="1"/>
    </xf>
    <xf numFmtId="2" fontId="6" fillId="6" borderId="19" xfId="0" applyNumberFormat="1" applyFont="1" applyFill="1" applyBorder="1" applyAlignment="1">
      <alignment horizontal="center" vertical="center" wrapText="1"/>
    </xf>
    <xf numFmtId="0" fontId="8" fillId="6" borderId="34" xfId="0" applyFont="1" applyFill="1" applyBorder="1" applyAlignment="1">
      <alignment horizontal="center" vertical="center" wrapText="1"/>
    </xf>
    <xf numFmtId="9" fontId="8" fillId="6" borderId="34" xfId="0" applyNumberFormat="1"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34" xfId="0" applyFont="1" applyFill="1" applyBorder="1" applyAlignment="1">
      <alignment vertical="center" wrapText="1"/>
    </xf>
    <xf numFmtId="9" fontId="8" fillId="7" borderId="34" xfId="0" applyNumberFormat="1" applyFont="1" applyFill="1" applyBorder="1" applyAlignment="1">
      <alignment horizontal="center" vertical="center" wrapText="1"/>
    </xf>
    <xf numFmtId="2" fontId="7" fillId="6" borderId="34" xfId="0" applyNumberFormat="1" applyFont="1" applyFill="1" applyBorder="1" applyAlignment="1">
      <alignment horizontal="center" vertical="center" wrapText="1"/>
    </xf>
    <xf numFmtId="9" fontId="6" fillId="6" borderId="34" xfId="0" applyNumberFormat="1" applyFont="1" applyFill="1" applyBorder="1" applyAlignment="1">
      <alignment horizontal="center" vertical="center" wrapText="1"/>
    </xf>
    <xf numFmtId="9" fontId="6" fillId="6" borderId="34" xfId="3" applyFont="1" applyFill="1" applyBorder="1" applyAlignment="1">
      <alignment horizontal="center" vertical="center" wrapText="1"/>
    </xf>
    <xf numFmtId="0" fontId="6" fillId="6" borderId="34" xfId="0" applyFont="1" applyFill="1" applyBorder="1" applyAlignment="1">
      <alignment horizontal="justify" vertical="center" wrapText="1"/>
    </xf>
    <xf numFmtId="10" fontId="25" fillId="2" borderId="0" xfId="3" applyNumberFormat="1" applyFont="1" applyFill="1" applyBorder="1"/>
    <xf numFmtId="0" fontId="25" fillId="2" borderId="0" xfId="0" applyFont="1" applyFill="1"/>
    <xf numFmtId="10" fontId="25" fillId="2" borderId="0" xfId="3" applyNumberFormat="1" applyFont="1" applyFill="1"/>
    <xf numFmtId="9" fontId="25" fillId="2" borderId="0" xfId="0" applyNumberFormat="1" applyFont="1" applyFill="1"/>
    <xf numFmtId="10" fontId="25" fillId="2" borderId="0" xfId="0" applyNumberFormat="1" applyFont="1" applyFill="1"/>
    <xf numFmtId="166" fontId="25" fillId="2" borderId="0" xfId="0" applyNumberFormat="1" applyFont="1" applyFill="1"/>
    <xf numFmtId="0" fontId="0" fillId="19" borderId="1" xfId="0" applyFill="1" applyBorder="1" applyAlignment="1">
      <alignment wrapText="1"/>
    </xf>
    <xf numFmtId="0" fontId="10" fillId="12" borderId="70" xfId="0" applyFont="1" applyFill="1" applyBorder="1" applyAlignment="1">
      <alignment horizontal="center" vertical="center" wrapText="1"/>
    </xf>
    <xf numFmtId="0" fontId="11" fillId="18" borderId="71" xfId="0" applyFont="1" applyFill="1" applyBorder="1" applyAlignment="1">
      <alignment horizontal="center" vertical="center"/>
    </xf>
    <xf numFmtId="10" fontId="12" fillId="13" borderId="72" xfId="3" applyNumberFormat="1" applyFont="1" applyFill="1" applyBorder="1" applyAlignment="1">
      <alignment horizontal="center" vertical="center"/>
    </xf>
    <xf numFmtId="0" fontId="11" fillId="18" borderId="73" xfId="0" applyFont="1" applyFill="1" applyBorder="1" applyAlignment="1">
      <alignment horizontal="center" vertical="center"/>
    </xf>
    <xf numFmtId="0" fontId="11" fillId="18" borderId="74" xfId="0" applyFont="1" applyFill="1" applyBorder="1" applyAlignment="1">
      <alignment horizontal="center" vertical="center"/>
    </xf>
    <xf numFmtId="0" fontId="11" fillId="18" borderId="75" xfId="0" applyFont="1" applyFill="1" applyBorder="1" applyAlignment="1">
      <alignment horizontal="center" vertical="center"/>
    </xf>
    <xf numFmtId="10" fontId="12" fillId="13" borderId="76" xfId="3" applyNumberFormat="1" applyFont="1" applyFill="1" applyBorder="1" applyAlignment="1">
      <alignment horizontal="center" vertical="center"/>
    </xf>
    <xf numFmtId="0" fontId="13" fillId="12" borderId="77" xfId="0" applyFont="1" applyFill="1" applyBorder="1"/>
    <xf numFmtId="10" fontId="13" fillId="12" borderId="78" xfId="0" applyNumberFormat="1" applyFont="1" applyFill="1" applyBorder="1" applyAlignment="1">
      <alignment horizontal="center"/>
    </xf>
    <xf numFmtId="10" fontId="13" fillId="12" borderId="79" xfId="0" applyNumberFormat="1" applyFont="1" applyFill="1" applyBorder="1" applyAlignment="1">
      <alignment horizontal="center"/>
    </xf>
    <xf numFmtId="43" fontId="6" fillId="9" borderId="19" xfId="14" applyFont="1" applyFill="1" applyBorder="1" applyAlignment="1">
      <alignment horizontal="center" vertical="center" wrapText="1"/>
    </xf>
    <xf numFmtId="1" fontId="6" fillId="9" borderId="19" xfId="0" applyNumberFormat="1" applyFont="1" applyFill="1" applyBorder="1" applyAlignment="1">
      <alignment horizontal="center" vertical="center" wrapText="1"/>
    </xf>
    <xf numFmtId="10" fontId="6" fillId="9" borderId="19" xfId="3" applyNumberFormat="1" applyFont="1" applyFill="1" applyBorder="1" applyAlignment="1">
      <alignment horizontal="center" vertical="center" wrapText="1"/>
    </xf>
    <xf numFmtId="0" fontId="6" fillId="9" borderId="19" xfId="0" applyFont="1" applyFill="1" applyBorder="1" applyAlignment="1">
      <alignment horizontal="left" vertical="center" wrapText="1"/>
    </xf>
    <xf numFmtId="43" fontId="0" fillId="0" borderId="0" xfId="0" applyNumberFormat="1" applyAlignment="1">
      <alignment wrapText="1"/>
    </xf>
    <xf numFmtId="166" fontId="7" fillId="7" borderId="19" xfId="3" applyNumberFormat="1" applyFont="1" applyFill="1" applyBorder="1" applyAlignment="1">
      <alignment horizontal="center" vertical="center" wrapText="1"/>
    </xf>
    <xf numFmtId="0" fontId="8" fillId="7" borderId="46" xfId="0" applyFont="1" applyFill="1" applyBorder="1" applyAlignment="1">
      <alignment horizontal="justify" vertical="top" wrapText="1"/>
    </xf>
    <xf numFmtId="0" fontId="8" fillId="6" borderId="46" xfId="0" applyFont="1" applyFill="1" applyBorder="1" applyAlignment="1">
      <alignment horizontal="justify" vertical="top" wrapText="1"/>
    </xf>
    <xf numFmtId="49" fontId="8" fillId="0" borderId="0" xfId="4" applyNumberFormat="1" applyFont="1" applyAlignment="1">
      <alignment horizontal="justify" vertical="center" wrapText="1"/>
    </xf>
    <xf numFmtId="0" fontId="7" fillId="6" borderId="46" xfId="0" applyFont="1" applyFill="1" applyBorder="1" applyAlignment="1">
      <alignment horizontal="justify" vertical="center" wrapText="1"/>
    </xf>
    <xf numFmtId="9" fontId="7" fillId="6" borderId="46" xfId="0" applyNumberFormat="1" applyFont="1" applyFill="1" applyBorder="1" applyAlignment="1">
      <alignment horizontal="center" vertical="center" wrapText="1"/>
    </xf>
    <xf numFmtId="0" fontId="6" fillId="11" borderId="46" xfId="0" applyFont="1" applyFill="1" applyBorder="1" applyAlignment="1">
      <alignment horizontal="center" vertical="center" wrapText="1"/>
    </xf>
    <xf numFmtId="168" fontId="4" fillId="7" borderId="64" xfId="3" applyNumberFormat="1" applyFont="1" applyFill="1" applyBorder="1" applyAlignment="1">
      <alignment vertical="center" wrapText="1"/>
    </xf>
    <xf numFmtId="0" fontId="26" fillId="2" borderId="0" xfId="0" applyFont="1" applyFill="1"/>
    <xf numFmtId="10" fontId="3" fillId="2" borderId="1" xfId="0" applyNumberFormat="1" applyFont="1" applyFill="1" applyBorder="1" applyAlignment="1">
      <alignment horizontal="center"/>
    </xf>
    <xf numFmtId="10" fontId="3" fillId="20" borderId="1" xfId="0" applyNumberFormat="1" applyFont="1" applyFill="1" applyBorder="1" applyAlignment="1">
      <alignment horizontal="center"/>
    </xf>
    <xf numFmtId="0" fontId="3" fillId="2" borderId="1" xfId="0" applyFont="1" applyFill="1" applyBorder="1" applyAlignment="1">
      <alignment horizontal="center"/>
    </xf>
    <xf numFmtId="0" fontId="25" fillId="2" borderId="0" xfId="0" applyFont="1" applyFill="1" applyAlignment="1">
      <alignment horizontal="center" vertical="center"/>
    </xf>
    <xf numFmtId="9" fontId="0" fillId="2" borderId="27" xfId="3" applyFont="1" applyFill="1" applyBorder="1" applyAlignment="1">
      <alignment horizontal="center"/>
    </xf>
    <xf numFmtId="9" fontId="0" fillId="2" borderId="23" xfId="3" applyFont="1" applyFill="1" applyBorder="1" applyAlignment="1">
      <alignment horizontal="center"/>
    </xf>
    <xf numFmtId="0" fontId="2" fillId="3" borderId="66" xfId="0" applyFont="1" applyFill="1" applyBorder="1" applyAlignment="1">
      <alignment horizontal="center" vertical="center"/>
    </xf>
    <xf numFmtId="0" fontId="2" fillId="3" borderId="69" xfId="0" applyFont="1" applyFill="1" applyBorder="1" applyAlignment="1">
      <alignment horizontal="center" vertical="center"/>
    </xf>
    <xf numFmtId="0" fontId="10" fillId="12" borderId="67" xfId="0" applyFont="1" applyFill="1" applyBorder="1" applyAlignment="1">
      <alignment horizontal="center" vertical="center"/>
    </xf>
    <xf numFmtId="0" fontId="10" fillId="12" borderId="68" xfId="0" applyFont="1" applyFill="1" applyBorder="1" applyAlignment="1">
      <alignment horizontal="center" vertical="center"/>
    </xf>
    <xf numFmtId="0" fontId="3" fillId="7" borderId="1" xfId="0" applyFont="1" applyFill="1" applyBorder="1" applyAlignment="1">
      <alignment horizontal="center"/>
    </xf>
    <xf numFmtId="0" fontId="4" fillId="2" borderId="0" xfId="0" applyFont="1" applyFill="1" applyAlignment="1">
      <alignment horizontal="center" vertical="center"/>
    </xf>
    <xf numFmtId="0" fontId="4" fillId="2" borderId="44" xfId="0" applyFont="1" applyFill="1" applyBorder="1" applyAlignment="1">
      <alignment horizontal="center" vertical="center"/>
    </xf>
    <xf numFmtId="0" fontId="4" fillId="7" borderId="19"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18" fillId="15" borderId="2" xfId="0" applyFont="1" applyFill="1" applyBorder="1" applyAlignment="1">
      <alignment horizontal="center" vertical="center" wrapText="1"/>
    </xf>
    <xf numFmtId="0" fontId="18" fillId="15" borderId="3" xfId="0" applyFont="1" applyFill="1" applyBorder="1" applyAlignment="1">
      <alignment horizontal="center" vertical="center" wrapText="1"/>
    </xf>
    <xf numFmtId="0" fontId="18" fillId="15" borderId="4"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6" borderId="0" xfId="0" applyFont="1" applyFill="1" applyAlignment="1">
      <alignment horizontal="center" vertical="center" wrapText="1"/>
    </xf>
    <xf numFmtId="0" fontId="4" fillId="7" borderId="26" xfId="0" applyFont="1" applyFill="1" applyBorder="1" applyAlignment="1">
      <alignment horizontal="center" vertical="center" wrapText="1"/>
    </xf>
    <xf numFmtId="0" fontId="4" fillId="7" borderId="0" xfId="0" applyFont="1" applyFill="1" applyAlignment="1">
      <alignment horizontal="center" vertical="center" wrapText="1"/>
    </xf>
    <xf numFmtId="0" fontId="4" fillId="7" borderId="24"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7" fillId="7" borderId="24"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5" fillId="2" borderId="0" xfId="0" applyFont="1" applyFill="1" applyAlignment="1">
      <alignment horizontal="center" vertic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4" fillId="6" borderId="20"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7" borderId="19" xfId="0" applyFont="1" applyFill="1" applyBorder="1" applyAlignment="1">
      <alignment horizontal="center" vertical="center"/>
    </xf>
    <xf numFmtId="9" fontId="4" fillId="7" borderId="19" xfId="3" applyFont="1" applyFill="1" applyBorder="1" applyAlignment="1">
      <alignment horizontal="center" vertical="center" wrapText="1"/>
    </xf>
    <xf numFmtId="9" fontId="4" fillId="7" borderId="55" xfId="0" applyNumberFormat="1" applyFont="1" applyFill="1" applyBorder="1" applyAlignment="1">
      <alignment horizontal="center" vertical="center" wrapText="1"/>
    </xf>
    <xf numFmtId="9" fontId="4" fillId="7" borderId="18" xfId="0" applyNumberFormat="1" applyFont="1" applyFill="1" applyBorder="1" applyAlignment="1">
      <alignment horizontal="center" vertical="center" wrapText="1"/>
    </xf>
    <xf numFmtId="0" fontId="7" fillId="7" borderId="16" xfId="0" applyFont="1" applyFill="1" applyBorder="1" applyAlignment="1">
      <alignment horizontal="center" vertical="center" wrapText="1"/>
    </xf>
    <xf numFmtId="0" fontId="7" fillId="7" borderId="0" xfId="0" applyFont="1" applyFill="1" applyAlignment="1">
      <alignment horizontal="center" vertical="center" wrapText="1"/>
    </xf>
    <xf numFmtId="0" fontId="7" fillId="6" borderId="16" xfId="0" applyFont="1" applyFill="1" applyBorder="1" applyAlignment="1">
      <alignment horizontal="center" vertical="center" wrapText="1"/>
    </xf>
    <xf numFmtId="0" fontId="7" fillId="6" borderId="0" xfId="0" applyFont="1" applyFill="1" applyAlignment="1">
      <alignment horizontal="center" vertical="center" wrapText="1"/>
    </xf>
    <xf numFmtId="0" fontId="7" fillId="6" borderId="26"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7" fillId="6" borderId="18" xfId="0" applyFont="1" applyFill="1" applyBorder="1" applyAlignment="1">
      <alignment horizontal="center" vertical="center" wrapText="1"/>
    </xf>
    <xf numFmtId="0" fontId="8" fillId="6" borderId="20" xfId="0" applyFont="1" applyFill="1" applyBorder="1" applyAlignment="1">
      <alignment horizontal="center" vertical="center" wrapText="1"/>
    </xf>
    <xf numFmtId="0" fontId="8" fillId="6" borderId="21"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7" fillId="7" borderId="26"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9" xfId="0" applyFont="1" applyFill="1" applyBorder="1" applyAlignment="1">
      <alignment horizontal="center" vertical="center" wrapText="1"/>
    </xf>
    <xf numFmtId="0" fontId="19" fillId="4" borderId="10"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7" fillId="7" borderId="34"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7" fillId="7" borderId="36" xfId="0" applyFont="1" applyFill="1" applyBorder="1" applyAlignment="1">
      <alignment horizontal="center" vertical="center" wrapText="1"/>
    </xf>
    <xf numFmtId="0" fontId="7" fillId="7" borderId="38" xfId="0" applyFont="1" applyFill="1" applyBorder="1" applyAlignment="1">
      <alignment horizontal="center" vertical="center" wrapText="1"/>
    </xf>
    <xf numFmtId="0" fontId="7" fillId="7" borderId="37" xfId="0" applyFont="1" applyFill="1" applyBorder="1" applyAlignment="1">
      <alignment horizontal="center" vertical="center" wrapText="1"/>
    </xf>
    <xf numFmtId="0" fontId="7" fillId="7" borderId="39" xfId="0" applyFont="1" applyFill="1" applyBorder="1" applyAlignment="1">
      <alignment horizontal="center" vertical="center" wrapText="1"/>
    </xf>
    <xf numFmtId="0" fontId="7" fillId="7" borderId="56" xfId="0" applyFont="1" applyFill="1" applyBorder="1" applyAlignment="1">
      <alignment horizontal="center" vertical="center" wrapText="1"/>
    </xf>
    <xf numFmtId="0" fontId="7" fillId="6" borderId="57" xfId="0" applyFont="1" applyFill="1" applyBorder="1" applyAlignment="1">
      <alignment horizontal="center" vertical="center" wrapText="1"/>
    </xf>
    <xf numFmtId="0" fontId="7" fillId="6" borderId="58" xfId="0" applyFont="1" applyFill="1" applyBorder="1" applyAlignment="1">
      <alignment horizontal="center" vertical="center" wrapText="1"/>
    </xf>
    <xf numFmtId="0" fontId="7" fillId="6" borderId="59" xfId="0" applyFont="1" applyFill="1" applyBorder="1" applyAlignment="1">
      <alignment horizontal="center" vertical="center" wrapText="1"/>
    </xf>
    <xf numFmtId="9" fontId="4" fillId="7" borderId="24" xfId="3" applyFont="1" applyFill="1" applyBorder="1" applyAlignment="1">
      <alignment horizontal="center" vertical="center" wrapText="1"/>
    </xf>
    <xf numFmtId="9" fontId="4" fillId="7" borderId="18" xfId="3" applyFont="1" applyFill="1" applyBorder="1" applyAlignment="1">
      <alignment horizontal="center" vertical="center" wrapText="1"/>
    </xf>
    <xf numFmtId="0" fontId="4" fillId="6" borderId="21" xfId="0" applyFont="1" applyFill="1" applyBorder="1" applyAlignment="1">
      <alignment horizontal="center" vertical="center" wrapText="1"/>
    </xf>
    <xf numFmtId="1" fontId="4" fillId="6" borderId="20" xfId="0" applyNumberFormat="1" applyFont="1" applyFill="1" applyBorder="1" applyAlignment="1">
      <alignment horizontal="center" vertical="center" wrapText="1"/>
    </xf>
    <xf numFmtId="1" fontId="4" fillId="6" borderId="22" xfId="0" applyNumberFormat="1" applyFont="1" applyFill="1" applyBorder="1" applyAlignment="1">
      <alignment horizontal="center" vertical="center" wrapText="1"/>
    </xf>
    <xf numFmtId="10" fontId="4" fillId="6" borderId="20" xfId="3" applyNumberFormat="1" applyFont="1" applyFill="1" applyBorder="1" applyAlignment="1">
      <alignment horizontal="center" vertical="center" wrapText="1"/>
    </xf>
    <xf numFmtId="10" fontId="4" fillId="6" borderId="22" xfId="3" applyNumberFormat="1" applyFont="1" applyFill="1" applyBorder="1" applyAlignment="1">
      <alignment horizontal="center" vertical="center" wrapText="1"/>
    </xf>
    <xf numFmtId="1" fontId="4" fillId="6" borderId="20" xfId="3" applyNumberFormat="1" applyFont="1" applyFill="1" applyBorder="1" applyAlignment="1">
      <alignment horizontal="center" vertical="center" wrapText="1"/>
    </xf>
    <xf numFmtId="1" fontId="4" fillId="6" borderId="22" xfId="3" applyNumberFormat="1" applyFont="1" applyFill="1" applyBorder="1" applyAlignment="1">
      <alignment horizontal="center" vertical="center" wrapText="1"/>
    </xf>
    <xf numFmtId="0" fontId="4" fillId="7" borderId="46" xfId="0" applyFont="1" applyFill="1" applyBorder="1" applyAlignment="1">
      <alignment horizontal="center" vertical="center" wrapText="1"/>
    </xf>
    <xf numFmtId="0" fontId="4" fillId="6" borderId="46" xfId="0" applyFont="1" applyFill="1" applyBorder="1" applyAlignment="1">
      <alignment horizontal="center" vertical="center" wrapText="1"/>
    </xf>
    <xf numFmtId="0" fontId="4" fillId="6" borderId="57"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4" fillId="7" borderId="52" xfId="0" applyFont="1" applyFill="1" applyBorder="1" applyAlignment="1">
      <alignment horizontal="left" vertical="center" wrapText="1"/>
    </xf>
    <xf numFmtId="0" fontId="4" fillId="7" borderId="53" xfId="0" applyFont="1" applyFill="1" applyBorder="1" applyAlignment="1">
      <alignment horizontal="left" vertical="center" wrapText="1"/>
    </xf>
    <xf numFmtId="0" fontId="4" fillId="7" borderId="52" xfId="0" applyFont="1" applyFill="1" applyBorder="1" applyAlignment="1">
      <alignment horizontal="center" vertical="center" wrapText="1"/>
    </xf>
    <xf numFmtId="0" fontId="4" fillId="7" borderId="53" xfId="0" applyFont="1" applyFill="1" applyBorder="1" applyAlignment="1">
      <alignment horizontal="center" vertical="center" wrapText="1"/>
    </xf>
    <xf numFmtId="9" fontId="4" fillId="7" borderId="52" xfId="3" applyFont="1" applyFill="1" applyBorder="1" applyAlignment="1">
      <alignment horizontal="center" vertical="center" wrapText="1"/>
    </xf>
    <xf numFmtId="9" fontId="4" fillId="7" borderId="53" xfId="3" applyFont="1" applyFill="1" applyBorder="1" applyAlignment="1">
      <alignment horizontal="center" vertical="center" wrapText="1"/>
    </xf>
    <xf numFmtId="168" fontId="4" fillId="7" borderId="48" xfId="3" applyNumberFormat="1" applyFont="1" applyFill="1" applyBorder="1" applyAlignment="1">
      <alignment horizontal="center" vertical="center" wrapText="1"/>
    </xf>
    <xf numFmtId="168" fontId="4" fillId="7" borderId="49" xfId="3" applyNumberFormat="1" applyFont="1" applyFill="1" applyBorder="1" applyAlignment="1">
      <alignment horizontal="center" vertical="center" wrapText="1"/>
    </xf>
    <xf numFmtId="166" fontId="4" fillId="7" borderId="62" xfId="3" applyNumberFormat="1" applyFont="1" applyFill="1" applyBorder="1" applyAlignment="1">
      <alignment horizontal="center" vertical="center" wrapText="1"/>
    </xf>
    <xf numFmtId="166" fontId="4" fillId="7" borderId="63" xfId="3" applyNumberFormat="1" applyFont="1" applyFill="1" applyBorder="1" applyAlignment="1">
      <alignment horizontal="center" vertical="center" wrapText="1"/>
    </xf>
    <xf numFmtId="9" fontId="4" fillId="7" borderId="62" xfId="3" applyFont="1" applyFill="1" applyBorder="1" applyAlignment="1">
      <alignment horizontal="center" vertical="center" wrapText="1"/>
    </xf>
    <xf numFmtId="9" fontId="4" fillId="7" borderId="63" xfId="3" applyFont="1" applyFill="1" applyBorder="1" applyAlignment="1">
      <alignment horizontal="center" vertical="center" wrapText="1"/>
    </xf>
    <xf numFmtId="168" fontId="4" fillId="7" borderId="64" xfId="3" applyNumberFormat="1" applyFont="1" applyFill="1" applyBorder="1" applyAlignment="1">
      <alignment horizontal="center" vertical="center" wrapText="1"/>
    </xf>
    <xf numFmtId="168" fontId="4" fillId="7" borderId="65" xfId="3" applyNumberFormat="1" applyFont="1" applyFill="1" applyBorder="1" applyAlignment="1">
      <alignment horizontal="center" vertical="center" wrapText="1"/>
    </xf>
    <xf numFmtId="0" fontId="4" fillId="6" borderId="47" xfId="0" applyFont="1" applyFill="1" applyBorder="1" applyAlignment="1">
      <alignment horizontal="center" vertical="center" wrapText="1"/>
    </xf>
    <xf numFmtId="0" fontId="4" fillId="7" borderId="47" xfId="0" applyFont="1" applyFill="1" applyBorder="1" applyAlignment="1">
      <alignment horizontal="center" vertical="center" wrapText="1"/>
    </xf>
    <xf numFmtId="0" fontId="4" fillId="7" borderId="48" xfId="0" applyFont="1" applyFill="1" applyBorder="1" applyAlignment="1">
      <alignment horizontal="center" vertical="center" wrapText="1"/>
    </xf>
    <xf numFmtId="0" fontId="6" fillId="6" borderId="47" xfId="0" applyFont="1" applyFill="1" applyBorder="1" applyAlignment="1">
      <alignment horizontal="center" vertical="center" wrapText="1"/>
    </xf>
    <xf numFmtId="41" fontId="7" fillId="6" borderId="34" xfId="1" applyFont="1" applyFill="1" applyBorder="1" applyAlignment="1">
      <alignment horizontal="center" vertical="center" wrapText="1"/>
    </xf>
    <xf numFmtId="0" fontId="4" fillId="7" borderId="34" xfId="0" applyFont="1" applyFill="1" applyBorder="1" applyAlignment="1">
      <alignment horizontal="center" vertical="center" wrapText="1"/>
    </xf>
    <xf numFmtId="0" fontId="4" fillId="6" borderId="37" xfId="0" applyFont="1" applyFill="1" applyBorder="1" applyAlignment="1">
      <alignment horizontal="center" vertical="center" wrapText="1"/>
    </xf>
    <xf numFmtId="0" fontId="4" fillId="6" borderId="39" xfId="0" applyFont="1" applyFill="1" applyBorder="1" applyAlignment="1">
      <alignment horizontal="center" vertical="center" wrapText="1"/>
    </xf>
    <xf numFmtId="9" fontId="7" fillId="6" borderId="37" xfId="0" applyNumberFormat="1" applyFont="1" applyFill="1" applyBorder="1" applyAlignment="1">
      <alignment horizontal="center" vertical="center" wrapText="1"/>
    </xf>
    <xf numFmtId="9" fontId="7" fillId="6" borderId="39" xfId="0" applyNumberFormat="1" applyFont="1" applyFill="1" applyBorder="1" applyAlignment="1">
      <alignment horizontal="center" vertical="center" wrapText="1"/>
    </xf>
    <xf numFmtId="166" fontId="8" fillId="7" borderId="37" xfId="3" applyNumberFormat="1" applyFont="1" applyFill="1" applyBorder="1" applyAlignment="1">
      <alignment horizontal="center" vertical="center" wrapText="1"/>
    </xf>
    <xf numFmtId="166" fontId="8" fillId="7" borderId="39" xfId="3" applyNumberFormat="1" applyFont="1" applyFill="1" applyBorder="1" applyAlignment="1">
      <alignment horizontal="center" vertical="center" wrapText="1"/>
    </xf>
    <xf numFmtId="9" fontId="8" fillId="7" borderId="37" xfId="3" applyFont="1" applyFill="1" applyBorder="1" applyAlignment="1">
      <alignment horizontal="center" vertical="center" wrapText="1"/>
    </xf>
    <xf numFmtId="9" fontId="8" fillId="7" borderId="39" xfId="3" applyFont="1" applyFill="1" applyBorder="1" applyAlignment="1">
      <alignment horizontal="center" vertical="center" wrapText="1"/>
    </xf>
    <xf numFmtId="10" fontId="8" fillId="7" borderId="37" xfId="3" applyNumberFormat="1" applyFont="1" applyFill="1" applyBorder="1" applyAlignment="1">
      <alignment horizontal="center" vertical="center" wrapText="1"/>
    </xf>
    <xf numFmtId="10" fontId="8" fillId="7" borderId="39" xfId="3" applyNumberFormat="1" applyFont="1" applyFill="1" applyBorder="1" applyAlignment="1">
      <alignment horizontal="center" vertical="center" wrapText="1"/>
    </xf>
    <xf numFmtId="0" fontId="8" fillId="7" borderId="37" xfId="0" applyFont="1" applyFill="1" applyBorder="1" applyAlignment="1">
      <alignment horizontal="center" vertical="center" wrapText="1"/>
    </xf>
    <xf numFmtId="0" fontId="8" fillId="7" borderId="39" xfId="0" applyFont="1" applyFill="1" applyBorder="1" applyAlignment="1">
      <alignment horizontal="center" vertical="center" wrapText="1"/>
    </xf>
    <xf numFmtId="0" fontId="4" fillId="7" borderId="20" xfId="0" applyFont="1" applyFill="1" applyBorder="1" applyAlignment="1">
      <alignment horizontal="center" vertical="center" wrapText="1"/>
    </xf>
    <xf numFmtId="0" fontId="4" fillId="7" borderId="21" xfId="0" applyFont="1" applyFill="1" applyBorder="1" applyAlignment="1">
      <alignment horizontal="center" vertical="center" wrapText="1"/>
    </xf>
    <xf numFmtId="0" fontId="7" fillId="7" borderId="20" xfId="0" applyFont="1" applyFill="1" applyBorder="1" applyAlignment="1">
      <alignment horizontal="center" vertical="center" wrapText="1"/>
    </xf>
    <xf numFmtId="0" fontId="7" fillId="7" borderId="22" xfId="0" applyFont="1" applyFill="1" applyBorder="1" applyAlignment="1">
      <alignment horizontal="center" vertical="center" wrapText="1"/>
    </xf>
  </cellXfs>
  <cellStyles count="15">
    <cellStyle name="Comma [0] 2" xfId="9" xr:uid="{BD0B569C-BF38-4286-BBED-87BE07D3E39A}"/>
    <cellStyle name="Currency [0] 2" xfId="10" xr:uid="{7FDE4C19-3430-4C8E-B1D5-3B2273EBA1BA}"/>
    <cellStyle name="Millares" xfId="14" builtinId="3"/>
    <cellStyle name="Millares [0]" xfId="1" builtinId="6"/>
    <cellStyle name="Millares [0] 2" xfId="6" xr:uid="{00000000-0005-0000-0000-000001000000}"/>
    <cellStyle name="Millares [0] 2 2" xfId="12" xr:uid="{B56FB6D3-8C8F-4ADF-B600-D567E6CD09EA}"/>
    <cellStyle name="Moneda [0]" xfId="2" builtinId="7"/>
    <cellStyle name="Moneda [0] 2" xfId="5" xr:uid="{00000000-0005-0000-0000-000003000000}"/>
    <cellStyle name="Moneda [0] 3" xfId="7" xr:uid="{00000000-0005-0000-0000-000004000000}"/>
    <cellStyle name="Moneda [0] 3 2" xfId="13" xr:uid="{350C885A-97EA-4F8E-893B-7B09422B3D57}"/>
    <cellStyle name="Moneda 2" xfId="4" xr:uid="{00000000-0005-0000-0000-000005000000}"/>
    <cellStyle name="Moneda 2 2" xfId="11" xr:uid="{686B41F9-354E-4BCD-8A1F-6DCA4EAA3959}"/>
    <cellStyle name="Normal" xfId="0" builtinId="0"/>
    <cellStyle name="Normal 4" xfId="8" xr:uid="{0D4C35EF-652D-4BDD-8268-F4D073793885}"/>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theme" Target="theme/theme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haredStrings" Target="sharedString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C5FC1CE8-D508-43DE-BF37-329D774B1959}"/>
            </a:ext>
          </a:extLst>
        </xdr:cNvPr>
        <xdr:cNvGrpSpPr/>
      </xdr:nvGrpSpPr>
      <xdr:grpSpPr>
        <a:xfrm>
          <a:off x="0" y="0"/>
          <a:ext cx="2606386" cy="805295"/>
          <a:chOff x="228600" y="47625"/>
          <a:chExt cx="2680608" cy="981075"/>
        </a:xfrm>
      </xdr:grpSpPr>
      <xdr:pic>
        <xdr:nvPicPr>
          <xdr:cNvPr id="3" name="Picture 5">
            <a:extLst>
              <a:ext uri="{FF2B5EF4-FFF2-40B4-BE49-F238E27FC236}">
                <a16:creationId xmlns:a16="http://schemas.microsoft.com/office/drawing/2014/main" id="{6746C301-725E-4E9C-A50B-C142FE9DA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34CB70E5-133A-4D26-824F-DFAB4863700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5" name="Grupo 4">
          <a:extLst>
            <a:ext uri="{FF2B5EF4-FFF2-40B4-BE49-F238E27FC236}">
              <a16:creationId xmlns:a16="http://schemas.microsoft.com/office/drawing/2014/main" id="{DC34D37F-7BC1-4B44-BB1F-03CA98F655F7}"/>
            </a:ext>
          </a:extLst>
        </xdr:cNvPr>
        <xdr:cNvGrpSpPr/>
      </xdr:nvGrpSpPr>
      <xdr:grpSpPr>
        <a:xfrm>
          <a:off x="0" y="0"/>
          <a:ext cx="2606386" cy="805295"/>
          <a:chOff x="228600" y="47625"/>
          <a:chExt cx="2680608" cy="981075"/>
        </a:xfrm>
      </xdr:grpSpPr>
      <xdr:pic>
        <xdr:nvPicPr>
          <xdr:cNvPr id="6" name="Picture 5">
            <a:extLst>
              <a:ext uri="{FF2B5EF4-FFF2-40B4-BE49-F238E27FC236}">
                <a16:creationId xmlns:a16="http://schemas.microsoft.com/office/drawing/2014/main" id="{379B9530-281B-4F97-8CDF-3EA9B84F4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9B878C83-2FFF-4E87-8E26-ED53AAAD3F3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D1216A15-19A0-4F7F-9EA9-B8386F6E5030}"/>
            </a:ext>
          </a:extLst>
        </xdr:cNvPr>
        <xdr:cNvGrpSpPr/>
      </xdr:nvGrpSpPr>
      <xdr:grpSpPr>
        <a:xfrm>
          <a:off x="0" y="0"/>
          <a:ext cx="3076575" cy="781050"/>
          <a:chOff x="228600" y="47625"/>
          <a:chExt cx="2680608" cy="981075"/>
        </a:xfrm>
      </xdr:grpSpPr>
      <xdr:pic>
        <xdr:nvPicPr>
          <xdr:cNvPr id="3" name="Picture 5">
            <a:extLst>
              <a:ext uri="{FF2B5EF4-FFF2-40B4-BE49-F238E27FC236}">
                <a16:creationId xmlns:a16="http://schemas.microsoft.com/office/drawing/2014/main" id="{770917DF-062F-4D00-8E5B-9AF99A115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36FB3321-678B-46B5-88DE-2965253E8DAE}"/>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8" name="Grupo 1">
          <a:extLst>
            <a:ext uri="{FF2B5EF4-FFF2-40B4-BE49-F238E27FC236}">
              <a16:creationId xmlns:a16="http://schemas.microsoft.com/office/drawing/2014/main" id="{6C2C77B3-10F9-4BF4-A6F4-071B125307CB}"/>
            </a:ext>
          </a:extLst>
        </xdr:cNvPr>
        <xdr:cNvGrpSpPr/>
      </xdr:nvGrpSpPr>
      <xdr:grpSpPr>
        <a:xfrm>
          <a:off x="0" y="0"/>
          <a:ext cx="3076575" cy="781050"/>
          <a:chOff x="228600" y="47625"/>
          <a:chExt cx="2680608" cy="981075"/>
        </a:xfrm>
      </xdr:grpSpPr>
      <xdr:pic>
        <xdr:nvPicPr>
          <xdr:cNvPr id="9" name="Picture 5">
            <a:extLst>
              <a:ext uri="{FF2B5EF4-FFF2-40B4-BE49-F238E27FC236}">
                <a16:creationId xmlns:a16="http://schemas.microsoft.com/office/drawing/2014/main" id="{CA9B7108-17B9-4726-A138-922F48D84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0" name="5 CuadroTexto">
            <a:extLst>
              <a:ext uri="{FF2B5EF4-FFF2-40B4-BE49-F238E27FC236}">
                <a16:creationId xmlns:a16="http://schemas.microsoft.com/office/drawing/2014/main" id="{A58D380E-3F69-4B7B-85E7-70F7A29725B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2</xdr:row>
      <xdr:rowOff>188819</xdr:rowOff>
    </xdr:to>
    <xdr:grpSp>
      <xdr:nvGrpSpPr>
        <xdr:cNvPr id="5" name="Grupo 1">
          <a:extLst>
            <a:ext uri="{FF2B5EF4-FFF2-40B4-BE49-F238E27FC236}">
              <a16:creationId xmlns:a16="http://schemas.microsoft.com/office/drawing/2014/main" id="{B0001E79-1F6C-48CF-8C79-DCF278965CE9}"/>
            </a:ext>
          </a:extLst>
        </xdr:cNvPr>
        <xdr:cNvGrpSpPr/>
      </xdr:nvGrpSpPr>
      <xdr:grpSpPr>
        <a:xfrm>
          <a:off x="0" y="0"/>
          <a:ext cx="2601058" cy="621107"/>
          <a:chOff x="228600" y="47625"/>
          <a:chExt cx="2680608" cy="981075"/>
        </a:xfrm>
      </xdr:grpSpPr>
      <xdr:pic>
        <xdr:nvPicPr>
          <xdr:cNvPr id="6" name="Picture 5">
            <a:extLst>
              <a:ext uri="{FF2B5EF4-FFF2-40B4-BE49-F238E27FC236}">
                <a16:creationId xmlns:a16="http://schemas.microsoft.com/office/drawing/2014/main" id="{C3A7E896-3822-8E51-D916-AA6E40E841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5CCCA7E2-FB94-D82A-A24F-5E96A3DC7EE8}"/>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8C376663-F600-48DA-8AB2-49AE8C12BF64}"/>
            </a:ext>
          </a:extLst>
        </xdr:cNvPr>
        <xdr:cNvGrpSpPr/>
      </xdr:nvGrpSpPr>
      <xdr:grpSpPr>
        <a:xfrm>
          <a:off x="0" y="0"/>
          <a:ext cx="3270250" cy="809625"/>
          <a:chOff x="228600" y="47625"/>
          <a:chExt cx="2680608" cy="981075"/>
        </a:xfrm>
      </xdr:grpSpPr>
      <xdr:pic>
        <xdr:nvPicPr>
          <xdr:cNvPr id="3" name="Picture 5">
            <a:extLst>
              <a:ext uri="{FF2B5EF4-FFF2-40B4-BE49-F238E27FC236}">
                <a16:creationId xmlns:a16="http://schemas.microsoft.com/office/drawing/2014/main" id="{FEFA503C-8282-4E77-AD60-3ED5DD29E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8C5D578B-E9B0-4AAA-ACD2-13A6638D25C1}"/>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16" name="Grupo 1">
          <a:extLst>
            <a:ext uri="{FF2B5EF4-FFF2-40B4-BE49-F238E27FC236}">
              <a16:creationId xmlns:a16="http://schemas.microsoft.com/office/drawing/2014/main" id="{B7AD9589-F389-4A7C-B8E2-08C9ADBF4B28}"/>
            </a:ext>
          </a:extLst>
        </xdr:cNvPr>
        <xdr:cNvGrpSpPr/>
      </xdr:nvGrpSpPr>
      <xdr:grpSpPr>
        <a:xfrm>
          <a:off x="0" y="0"/>
          <a:ext cx="3270250" cy="809625"/>
          <a:chOff x="228600" y="47625"/>
          <a:chExt cx="2680608" cy="981075"/>
        </a:xfrm>
      </xdr:grpSpPr>
      <xdr:pic>
        <xdr:nvPicPr>
          <xdr:cNvPr id="17" name="Picture 5">
            <a:extLst>
              <a:ext uri="{FF2B5EF4-FFF2-40B4-BE49-F238E27FC236}">
                <a16:creationId xmlns:a16="http://schemas.microsoft.com/office/drawing/2014/main" id="{1A687A2E-7615-48FA-BC23-7F568ECFC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8" name="5 CuadroTexto">
            <a:extLst>
              <a:ext uri="{FF2B5EF4-FFF2-40B4-BE49-F238E27FC236}">
                <a16:creationId xmlns:a16="http://schemas.microsoft.com/office/drawing/2014/main" id="{EE1633C0-E876-4FAD-950D-636F6D70F91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F2A0B582-2705-4DA0-969F-348ADBF05C48}"/>
            </a:ext>
          </a:extLst>
        </xdr:cNvPr>
        <xdr:cNvGrpSpPr/>
      </xdr:nvGrpSpPr>
      <xdr:grpSpPr>
        <a:xfrm>
          <a:off x="0" y="0"/>
          <a:ext cx="2606386" cy="813955"/>
          <a:chOff x="228600" y="47625"/>
          <a:chExt cx="2680608" cy="981075"/>
        </a:xfrm>
      </xdr:grpSpPr>
      <xdr:pic>
        <xdr:nvPicPr>
          <xdr:cNvPr id="3" name="Picture 5">
            <a:extLst>
              <a:ext uri="{FF2B5EF4-FFF2-40B4-BE49-F238E27FC236}">
                <a16:creationId xmlns:a16="http://schemas.microsoft.com/office/drawing/2014/main" id="{30D8AECE-3FE9-411C-8A4A-8F5FF3ED2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4AF9F762-595E-4C60-A46C-5DC0AC13CAB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5" name="Grupo 1">
          <a:extLst>
            <a:ext uri="{FF2B5EF4-FFF2-40B4-BE49-F238E27FC236}">
              <a16:creationId xmlns:a16="http://schemas.microsoft.com/office/drawing/2014/main" id="{0787FB12-4726-473A-9A42-153FE036CDB4}"/>
            </a:ext>
          </a:extLst>
        </xdr:cNvPr>
        <xdr:cNvGrpSpPr/>
      </xdr:nvGrpSpPr>
      <xdr:grpSpPr>
        <a:xfrm>
          <a:off x="0" y="0"/>
          <a:ext cx="2606386" cy="813955"/>
          <a:chOff x="228600" y="47625"/>
          <a:chExt cx="2680608" cy="981075"/>
        </a:xfrm>
      </xdr:grpSpPr>
      <xdr:pic>
        <xdr:nvPicPr>
          <xdr:cNvPr id="6" name="Picture 5">
            <a:extLst>
              <a:ext uri="{FF2B5EF4-FFF2-40B4-BE49-F238E27FC236}">
                <a16:creationId xmlns:a16="http://schemas.microsoft.com/office/drawing/2014/main" id="{6511208A-F93C-4AED-9E5C-41423F110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D7CA510F-AF73-4D22-8127-B4F8D44C49DD}"/>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1D62DF74-12BC-49E5-B88C-49D074822AED}"/>
            </a:ext>
          </a:extLst>
        </xdr:cNvPr>
        <xdr:cNvGrpSpPr/>
      </xdr:nvGrpSpPr>
      <xdr:grpSpPr>
        <a:xfrm>
          <a:off x="0" y="0"/>
          <a:ext cx="2441864" cy="813955"/>
          <a:chOff x="228600" y="47625"/>
          <a:chExt cx="2680608" cy="981075"/>
        </a:xfrm>
      </xdr:grpSpPr>
      <xdr:pic>
        <xdr:nvPicPr>
          <xdr:cNvPr id="3" name="Picture 5">
            <a:extLst>
              <a:ext uri="{FF2B5EF4-FFF2-40B4-BE49-F238E27FC236}">
                <a16:creationId xmlns:a16="http://schemas.microsoft.com/office/drawing/2014/main" id="{998A3458-25E0-43FE-A46B-7227DC26E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81BEE988-69EC-47C9-A25F-3145175D69B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5" name="Grupo 4">
          <a:extLst>
            <a:ext uri="{FF2B5EF4-FFF2-40B4-BE49-F238E27FC236}">
              <a16:creationId xmlns:a16="http://schemas.microsoft.com/office/drawing/2014/main" id="{96637202-B44C-4CEE-8B82-F22DAEE4F739}"/>
            </a:ext>
          </a:extLst>
        </xdr:cNvPr>
        <xdr:cNvGrpSpPr/>
      </xdr:nvGrpSpPr>
      <xdr:grpSpPr>
        <a:xfrm>
          <a:off x="0" y="0"/>
          <a:ext cx="2441864" cy="813955"/>
          <a:chOff x="228600" y="47625"/>
          <a:chExt cx="2680608" cy="981075"/>
        </a:xfrm>
      </xdr:grpSpPr>
      <xdr:pic>
        <xdr:nvPicPr>
          <xdr:cNvPr id="6" name="Picture 5">
            <a:extLst>
              <a:ext uri="{FF2B5EF4-FFF2-40B4-BE49-F238E27FC236}">
                <a16:creationId xmlns:a16="http://schemas.microsoft.com/office/drawing/2014/main" id="{BA3A7EFF-E252-436B-BDF8-831A68C5E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6B3A16F4-19F9-40E5-BBAD-4B93405C73CE}"/>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623674</xdr:colOff>
      <xdr:row>0</xdr:row>
      <xdr:rowOff>0</xdr:rowOff>
    </xdr:from>
    <xdr:to>
      <xdr:col>1</xdr:col>
      <xdr:colOff>842695</xdr:colOff>
      <xdr:row>2</xdr:row>
      <xdr:rowOff>157426</xdr:rowOff>
    </xdr:to>
    <xdr:pic>
      <xdr:nvPicPr>
        <xdr:cNvPr id="9" name="Picture 5">
          <a:extLst>
            <a:ext uri="{FF2B5EF4-FFF2-40B4-BE49-F238E27FC236}">
              <a16:creationId xmlns:a16="http://schemas.microsoft.com/office/drawing/2014/main" id="{4E6114DE-E305-4027-B50F-E91209C65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3674" y="0"/>
          <a:ext cx="1257246" cy="633676"/>
        </a:xfrm>
        <a:prstGeom prst="rect">
          <a:avLst/>
        </a:prstGeom>
        <a:solidFill>
          <a:srgbClr val="FFFFFF"/>
        </a:solidFill>
        <a:ln w="9525">
          <a:solidFill>
            <a:srgbClr val="FFFFFF"/>
          </a:solid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933450</xdr:colOff>
      <xdr:row>3</xdr:row>
      <xdr:rowOff>0</xdr:rowOff>
    </xdr:to>
    <xdr:grpSp>
      <xdr:nvGrpSpPr>
        <xdr:cNvPr id="5" name="Grupo 1">
          <a:extLst>
            <a:ext uri="{FF2B5EF4-FFF2-40B4-BE49-F238E27FC236}">
              <a16:creationId xmlns:a16="http://schemas.microsoft.com/office/drawing/2014/main" id="{02C174EF-9413-46F9-B3BA-A15EEF3883FD}"/>
            </a:ext>
          </a:extLst>
        </xdr:cNvPr>
        <xdr:cNvGrpSpPr/>
      </xdr:nvGrpSpPr>
      <xdr:grpSpPr>
        <a:xfrm>
          <a:off x="0" y="0"/>
          <a:ext cx="2192407" cy="844826"/>
          <a:chOff x="228600" y="47625"/>
          <a:chExt cx="2680608" cy="981075"/>
        </a:xfrm>
      </xdr:grpSpPr>
      <xdr:pic>
        <xdr:nvPicPr>
          <xdr:cNvPr id="6" name="Picture 5">
            <a:extLst>
              <a:ext uri="{FF2B5EF4-FFF2-40B4-BE49-F238E27FC236}">
                <a16:creationId xmlns:a16="http://schemas.microsoft.com/office/drawing/2014/main" id="{E9B4B014-0FCB-4835-9B8A-2B8B10CF0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3" y="47625"/>
            <a:ext cx="1580188" cy="817561"/>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3516CC2E-5F55-4F1F-B21A-74DB190EF07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editAs="oneCell">
    <xdr:from>
      <xdr:col>25</xdr:col>
      <xdr:colOff>107674</xdr:colOff>
      <xdr:row>6</xdr:row>
      <xdr:rowOff>1029307</xdr:rowOff>
    </xdr:from>
    <xdr:to>
      <xdr:col>25</xdr:col>
      <xdr:colOff>2294283</xdr:colOff>
      <xdr:row>6</xdr:row>
      <xdr:rowOff>2104441</xdr:rowOff>
    </xdr:to>
    <xdr:pic>
      <xdr:nvPicPr>
        <xdr:cNvPr id="2" name="Imagen 1">
          <a:extLst>
            <a:ext uri="{FF2B5EF4-FFF2-40B4-BE49-F238E27FC236}">
              <a16:creationId xmlns:a16="http://schemas.microsoft.com/office/drawing/2014/main" id="{E8D369BE-9579-48B2-AE3B-CD19A344E8C9}"/>
            </a:ext>
          </a:extLst>
        </xdr:cNvPr>
        <xdr:cNvPicPr>
          <a:picLocks noChangeAspect="1"/>
        </xdr:cNvPicPr>
      </xdr:nvPicPr>
      <xdr:blipFill>
        <a:blip xmlns:r="http://schemas.openxmlformats.org/officeDocument/2006/relationships" r:embed="rId2"/>
        <a:stretch>
          <a:fillRect/>
        </a:stretch>
      </xdr:blipFill>
      <xdr:spPr>
        <a:xfrm>
          <a:off x="27320599" y="3010507"/>
          <a:ext cx="2186609" cy="1070992"/>
        </a:xfrm>
        <a:prstGeom prst="rect">
          <a:avLst/>
        </a:prstGeom>
      </xdr:spPr>
    </xdr:pic>
    <xdr:clientData/>
  </xdr:twoCellAnchor>
  <xdr:twoCellAnchor editAs="oneCell">
    <xdr:from>
      <xdr:col>25</xdr:col>
      <xdr:colOff>33131</xdr:colOff>
      <xdr:row>7</xdr:row>
      <xdr:rowOff>1242390</xdr:rowOff>
    </xdr:from>
    <xdr:to>
      <xdr:col>25</xdr:col>
      <xdr:colOff>4021137</xdr:colOff>
      <xdr:row>7</xdr:row>
      <xdr:rowOff>1975402</xdr:rowOff>
    </xdr:to>
    <xdr:pic>
      <xdr:nvPicPr>
        <xdr:cNvPr id="3" name="Picture 1">
          <a:extLst>
            <a:ext uri="{FF2B5EF4-FFF2-40B4-BE49-F238E27FC236}">
              <a16:creationId xmlns:a16="http://schemas.microsoft.com/office/drawing/2014/main" id="{A6290AFF-84A9-4E26-8B69-C188E4E2FF9C}"/>
            </a:ext>
          </a:extLst>
        </xdr:cNvPr>
        <xdr:cNvPicPr>
          <a:picLocks noChangeAspect="1"/>
        </xdr:cNvPicPr>
      </xdr:nvPicPr>
      <xdr:blipFill>
        <a:blip xmlns:r="http://schemas.openxmlformats.org/officeDocument/2006/relationships" r:embed="rId3"/>
        <a:stretch>
          <a:fillRect/>
        </a:stretch>
      </xdr:blipFill>
      <xdr:spPr>
        <a:xfrm>
          <a:off x="27246056" y="6052515"/>
          <a:ext cx="3984693" cy="73052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1609725</xdr:colOff>
      <xdr:row>3</xdr:row>
      <xdr:rowOff>0</xdr:rowOff>
    </xdr:to>
    <xdr:grpSp>
      <xdr:nvGrpSpPr>
        <xdr:cNvPr id="2" name="Grupo 1">
          <a:extLst>
            <a:ext uri="{FF2B5EF4-FFF2-40B4-BE49-F238E27FC236}">
              <a16:creationId xmlns:a16="http://schemas.microsoft.com/office/drawing/2014/main" id="{04DAC37B-5A07-4773-AABE-B3D761BF8042}"/>
            </a:ext>
          </a:extLst>
        </xdr:cNvPr>
        <xdr:cNvGrpSpPr/>
      </xdr:nvGrpSpPr>
      <xdr:grpSpPr>
        <a:xfrm>
          <a:off x="0" y="0"/>
          <a:ext cx="2962275" cy="847725"/>
          <a:chOff x="228600" y="47625"/>
          <a:chExt cx="2680608" cy="981075"/>
        </a:xfrm>
      </xdr:grpSpPr>
      <xdr:pic>
        <xdr:nvPicPr>
          <xdr:cNvPr id="3" name="Picture 2">
            <a:extLst>
              <a:ext uri="{FF2B5EF4-FFF2-40B4-BE49-F238E27FC236}">
                <a16:creationId xmlns:a16="http://schemas.microsoft.com/office/drawing/2014/main" id="{4D3AD501-91E8-4F8F-BE6B-3D8E76202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3" y="47625"/>
            <a:ext cx="1580188" cy="817561"/>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5E04FD26-07DD-4D51-915C-8B7310B1BC38}"/>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0</xdr:row>
      <xdr:rowOff>76200</xdr:rowOff>
    </xdr:from>
    <xdr:to>
      <xdr:col>1</xdr:col>
      <xdr:colOff>1047750</xdr:colOff>
      <xdr:row>3</xdr:row>
      <xdr:rowOff>0</xdr:rowOff>
    </xdr:to>
    <xdr:grpSp>
      <xdr:nvGrpSpPr>
        <xdr:cNvPr id="2" name="Grupo 1">
          <a:extLst>
            <a:ext uri="{FF2B5EF4-FFF2-40B4-BE49-F238E27FC236}">
              <a16:creationId xmlns:a16="http://schemas.microsoft.com/office/drawing/2014/main" id="{B2213057-AD8E-449B-8758-912C0BC2435A}"/>
            </a:ext>
          </a:extLst>
        </xdr:cNvPr>
        <xdr:cNvGrpSpPr/>
      </xdr:nvGrpSpPr>
      <xdr:grpSpPr>
        <a:xfrm>
          <a:off x="9525" y="76200"/>
          <a:ext cx="2533650" cy="733425"/>
          <a:chOff x="228600" y="47625"/>
          <a:chExt cx="2680608" cy="981075"/>
        </a:xfrm>
      </xdr:grpSpPr>
      <xdr:pic>
        <xdr:nvPicPr>
          <xdr:cNvPr id="3" name="Picture 5">
            <a:extLst>
              <a:ext uri="{FF2B5EF4-FFF2-40B4-BE49-F238E27FC236}">
                <a16:creationId xmlns:a16="http://schemas.microsoft.com/office/drawing/2014/main" id="{BFEE878F-DEEC-482B-8955-FCB2949027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B97CD546-7173-44EA-B005-1BA442EEBFFA}"/>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2</xdr:row>
      <xdr:rowOff>293594</xdr:rowOff>
    </xdr:to>
    <xdr:grpSp>
      <xdr:nvGrpSpPr>
        <xdr:cNvPr id="2" name="Grupo 1">
          <a:extLst>
            <a:ext uri="{FF2B5EF4-FFF2-40B4-BE49-F238E27FC236}">
              <a16:creationId xmlns:a16="http://schemas.microsoft.com/office/drawing/2014/main" id="{B1C38EB5-8528-4A12-AAC1-7C56019EE0B8}"/>
            </a:ext>
          </a:extLst>
        </xdr:cNvPr>
        <xdr:cNvGrpSpPr/>
      </xdr:nvGrpSpPr>
      <xdr:grpSpPr>
        <a:xfrm>
          <a:off x="0" y="0"/>
          <a:ext cx="2601058" cy="725882"/>
          <a:chOff x="228600" y="47625"/>
          <a:chExt cx="2680608" cy="981075"/>
        </a:xfrm>
      </xdr:grpSpPr>
      <xdr:pic>
        <xdr:nvPicPr>
          <xdr:cNvPr id="3" name="Picture 5">
            <a:extLst>
              <a:ext uri="{FF2B5EF4-FFF2-40B4-BE49-F238E27FC236}">
                <a16:creationId xmlns:a16="http://schemas.microsoft.com/office/drawing/2014/main" id="{25B2607E-08E9-428D-8D56-378893304C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030F8458-2D12-4A04-AB73-CAC0261B73A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D55C0A9C-67D1-4D02-ABFC-91E46A8CE90E}"/>
            </a:ext>
          </a:extLst>
        </xdr:cNvPr>
        <xdr:cNvGrpSpPr/>
      </xdr:nvGrpSpPr>
      <xdr:grpSpPr>
        <a:xfrm>
          <a:off x="0" y="0"/>
          <a:ext cx="1692519" cy="813288"/>
          <a:chOff x="228600" y="47625"/>
          <a:chExt cx="2680608" cy="981075"/>
        </a:xfrm>
      </xdr:grpSpPr>
      <xdr:pic>
        <xdr:nvPicPr>
          <xdr:cNvPr id="3" name="Picture 5">
            <a:extLst>
              <a:ext uri="{FF2B5EF4-FFF2-40B4-BE49-F238E27FC236}">
                <a16:creationId xmlns:a16="http://schemas.microsoft.com/office/drawing/2014/main" id="{83854D5E-8200-4A6B-A993-7B1A3682F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D3102845-E45D-4050-A388-1731CE23A34C}"/>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T%20Control%20Seguimientos%2029-Dic-17.xlsm"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Copia%20de%20Control%20T&#233;rminos%20Abril_2017%20REV2_EVALUACI&#211;N_DefJaz.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larcila\AppData\Local\Microsoft\Windows\INetCache\Content.Outlook\XHN05ZOW\PT%20Control%20T&#233;rminos%20ENERO%202017%2019012017.xls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ntrol%20de%20SEGUIMIENTO%202017_defintivo_RevLore_22e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arcila\AppData\Local\Microsoft\Windows\INetCache\Content.Outlook\XHN05ZOW\PT%20Control%20Seguimientos%202016%20ENERO%202017%20A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0%20SUBDIRECCION%20DE%20EYS\2017\CONTROL%20DE%20TERMINOS\0%20DICIEMBRE%2031%202016\Control%20de%20Terminos%20SIGOV%202016%20V5%20con%20corte%20al%2010-11-2016.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Octubre%2008-02(1).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PT%20Control%20T&#233;rminos%20DICIEMBRE%202016%20FINAL%2011012017.xlsm"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Sectorial"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0%20SUBDIRECCION%20DE%20EYS\2016\CONTROL%20TERMINOS%20SIGOV\ENERGIA-MINERIA\2016-09-30\SIGOV%202016%20V5%2030Sep2016%20_Martha%20rev%20SES%2005102016.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Copia%20de%20Control%20T&#233;rminos%20mayo%202017%20Evaluaci&#243;n_EVALUACI&#211;N_defintiivo_V10ju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Esta. Informe Seguimiento"/>
      <sheetName val="Hoja7"/>
      <sheetName val="Registro Control Tiempos"/>
      <sheetName val="29 Dic"/>
      <sheetName val="27-29 Dic"/>
      <sheetName val="Infome Plan de Accion SES 2017"/>
      <sheetName val="Productividad por sector"/>
      <sheetName val="Info Agroquímicos"/>
      <sheetName val="Resumen Estadisticas"/>
      <sheetName val="Resumen estadístico"/>
      <sheetName val="Info Minería"/>
      <sheetName val="Info Hidrocarburos"/>
      <sheetName val="Info Infraestructura"/>
      <sheetName val="Info Energía"/>
      <sheetName val="Anexo 1 de Pago"/>
      <sheetName val="Estado de Proyectos"/>
      <sheetName val="Hoja4"/>
      <sheetName val="Grafico LA Nueva"/>
      <sheetName val="Grafico LA Modificacion"/>
      <sheetName val="Decreto aplicable"/>
      <sheetName val="Proyectos PINES"/>
      <sheetName val="Bd Resoluciones"/>
      <sheetName val="Tiempos Años anteriores"/>
      <sheetName val="Informes de gestión"/>
      <sheetName val="Semaforos"/>
      <sheetName val="Hoja2"/>
      <sheetName val="PT Control Seguimientos 29-Dic-"/>
      <sheetName val="VIG. ANT - X GESTIO"/>
      <sheetName val="Vig. Ant"/>
      <sheetName val="VIG. 2017 - X GESTI"/>
      <sheetName val="2017"/>
      <sheetName val="SIN GESTIÓN BD"/>
      <sheetName val="REV. REZAGOS"/>
      <sheetName val="PT%20Control%20Seguimientos%202"/>
    </sheetNames>
    <sheetDataSet>
      <sheetData sheetId="0">
        <row r="2">
          <cell r="G2" t="str">
            <v>Enero</v>
          </cell>
          <cell r="H2" t="str">
            <v>Octubre</v>
          </cell>
        </row>
        <row r="5">
          <cell r="G5">
            <v>0.13417999999999999</v>
          </cell>
        </row>
        <row r="11">
          <cell r="R11" t="str">
            <v>Audiencia pública</v>
          </cell>
          <cell r="AB11" t="str">
            <v>Levantamiento de Veda</v>
          </cell>
        </row>
        <row r="12">
          <cell r="R12" t="str">
            <v>Solicitud del usuario</v>
          </cell>
          <cell r="AB12" t="str">
            <v>Sustracción de reservas</v>
          </cell>
        </row>
        <row r="13">
          <cell r="R13" t="str">
            <v>Consulta previa</v>
          </cell>
          <cell r="AB13" t="str">
            <v>Parques</v>
          </cell>
        </row>
        <row r="14">
          <cell r="R14" t="str">
            <v>Visita Aplazada (Seguimiento)</v>
          </cell>
        </row>
      </sheetData>
      <sheetData sheetId="1"/>
      <sheetData sheetId="2">
        <row r="2">
          <cell r="I2" t="str">
            <v>*</v>
          </cell>
        </row>
        <row r="5">
          <cell r="AV5">
            <v>0.85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Control de Calidad"/>
      <sheetName val="Indicador estrategico"/>
      <sheetName val="Graficos Tiempo Promedio"/>
      <sheetName val="Solicitudes por estado"/>
      <sheetName val="Estado Empalme"/>
      <sheetName val="Hoja4"/>
      <sheetName val="Hoja3"/>
      <sheetName val="Hoja2"/>
      <sheetName val="Registro Control Tiempos"/>
      <sheetName val="Resumen Estadisticas"/>
      <sheetName val="Resumen estadístico"/>
      <sheetName val="Estado de Proyectos"/>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 val="Semaforos"/>
    </sheetNames>
    <sheetDataSet>
      <sheetData sheetId="0">
        <row r="11">
          <cell r="V11" t="str">
            <v>Archiva</v>
          </cell>
        </row>
        <row r="12">
          <cell r="V12" t="str">
            <v>Desiste</v>
          </cell>
        </row>
        <row r="13">
          <cell r="V13" t="str">
            <v>Niega</v>
          </cell>
        </row>
        <row r="14">
          <cell r="V14" t="str">
            <v>Otorga</v>
          </cell>
        </row>
        <row r="15">
          <cell r="V15" t="str">
            <v>Revoca</v>
          </cell>
        </row>
        <row r="16">
          <cell r="V16" t="str">
            <v>Define DAA</v>
          </cell>
        </row>
        <row r="17">
          <cell r="V17" t="str">
            <v>Requiere DAA</v>
          </cell>
        </row>
        <row r="18">
          <cell r="V18" t="str">
            <v>No requiere DAA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1">
          <cell r="L11" t="str">
            <v>Nuevo</v>
          </cell>
        </row>
        <row r="12">
          <cell r="L12" t="str">
            <v>Modificación</v>
          </cell>
        </row>
        <row r="13">
          <cell r="L13" t="str">
            <v>Mod. Fuente Materiales</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 Control Tiempos"/>
      <sheetName val="Hidrocarburos"/>
      <sheetName val="Infraestructura"/>
      <sheetName val="Minería"/>
      <sheetName val="Energía"/>
      <sheetName val="Agroquímicos"/>
    </sheetNames>
    <sheetDataSet>
      <sheetData sheetId="0">
        <row r="7">
          <cell r="C7">
            <v>42978</v>
          </cell>
        </row>
        <row r="9">
          <cell r="C9">
            <v>42978</v>
          </cell>
        </row>
      </sheetData>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Registro Control Tiempos"/>
      <sheetName val="Resumen Estadisticas"/>
      <sheetName val="Resumen estadístico"/>
      <sheetName val="Anexo 1 de Pago"/>
      <sheetName val="Estado de Proyectos"/>
      <sheetName val="Grafico LA Nueva"/>
      <sheetName val="Grafico LA Modificacion"/>
      <sheetName val="Decreto aplicable"/>
      <sheetName val="Proyectos PINES"/>
      <sheetName val="Bd Resoluciones"/>
      <sheetName val="Tiempos Años anteriores"/>
      <sheetName val="Informes de gestión"/>
      <sheetName val="Semaforos"/>
    </sheetNames>
    <sheetDataSet>
      <sheetData sheetId="0">
        <row r="11">
          <cell r="F11" t="str">
            <v>LA</v>
          </cell>
        </row>
        <row r="12">
          <cell r="F12" t="str">
            <v>PMA</v>
          </cell>
        </row>
        <row r="13">
          <cell r="F13" t="str">
            <v>MMA</v>
          </cell>
        </row>
        <row r="14">
          <cell r="F14" t="str">
            <v>NDA</v>
          </cell>
        </row>
        <row r="15">
          <cell r="F15" t="str">
            <v>DAA</v>
          </cell>
        </row>
        <row r="16">
          <cell r="F16" t="str">
            <v>PMRA</v>
          </cell>
        </row>
        <row r="17">
          <cell r="F17" t="str">
            <v>DTA</v>
          </cell>
        </row>
        <row r="18">
          <cell r="F18" t="str">
            <v>POSC</v>
          </cell>
        </row>
        <row r="19">
          <cell r="F19" t="str">
            <v>P.E.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 val="Control de Terminos SIGOV 2016 "/>
      <sheetName val="Control%20de%20Terminos%20SIGOV"/>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ow r="12">
          <cell r="BI12" t="str">
            <v>Si</v>
          </cell>
        </row>
        <row r="15">
          <cell r="BI15" t="str">
            <v>Dec. 1310 de 2005</v>
          </cell>
        </row>
        <row r="16">
          <cell r="BI16" t="str">
            <v>Res. 1442 de 2008</v>
          </cell>
        </row>
        <row r="17">
          <cell r="BI17" t="str">
            <v>Dec. 2820 de 2010</v>
          </cell>
        </row>
        <row r="18">
          <cell r="BI18" t="str">
            <v>Dec. 2041 de 2014</v>
          </cell>
        </row>
        <row r="19">
          <cell r="BI19" t="str">
            <v>Dec. 1076 de 2015</v>
          </cell>
        </row>
      </sheetData>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do 2008"/>
      <sheetName val="MOV. TRANFRONTERIZO"/>
      <sheetName val="INVESTIGACION"/>
      <sheetName val="CITES"/>
      <sheetName val="SUSTRACCION DE RESERVA"/>
      <sheetName val="PERMISO FUERA LICENCIAS AMBIENT"/>
      <sheetName val="pendientes CITES"/>
      <sheetName val="Octubre"/>
      <sheetName val="% Evaluaciones Resueltas"/>
      <sheetName val="Tiempo de evaluación PROPUESTO"/>
      <sheetName val="Eficiencia_terminos"/>
      <sheetName val="Eficiencia_terminos (2)"/>
      <sheetName val="Tiempo de evaluación"/>
      <sheetName val="Hoja1"/>
      <sheetName val="Pendientes"/>
      <sheetName val="datoa paula"/>
      <sheetName val="% Evaluaciones Resueltas (2)"/>
      <sheetName val="Octubre 08-02(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4">
          <cell r="C24" t="str">
            <v>Dentro de Término</v>
          </cell>
        </row>
      </sheetData>
      <sheetData sheetId="13"/>
      <sheetData sheetId="14">
        <row r="49">
          <cell r="B49">
            <v>1</v>
          </cell>
          <cell r="C49">
            <v>0</v>
          </cell>
          <cell r="D49">
            <v>12</v>
          </cell>
          <cell r="E49">
            <v>48</v>
          </cell>
        </row>
      </sheetData>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N11" t="str">
            <v>AGROQUÍMICOS</v>
          </cell>
        </row>
        <row r="12">
          <cell r="N12" t="str">
            <v>ENERGÍA</v>
          </cell>
        </row>
        <row r="13">
          <cell r="N13" t="str">
            <v>ESPECIALES</v>
          </cell>
        </row>
        <row r="14">
          <cell r="N14" t="str">
            <v>HIDROCARBUROS</v>
          </cell>
        </row>
        <row r="15">
          <cell r="N15" t="str">
            <v>INFRAESTRUCTURA</v>
          </cell>
        </row>
        <row r="16">
          <cell r="N16" t="str">
            <v>MINERÍA</v>
          </cell>
        </row>
        <row r="17">
          <cell r="N17" t="str">
            <v>POSCONSUMO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orial"/>
      <sheetName val="Parametro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s>
    <sheetDataSet>
      <sheetData sheetId="0"/>
      <sheetData sheetId="1"/>
      <sheetData sheetId="2"/>
      <sheetData sheetId="3"/>
      <sheetData sheetId="4"/>
      <sheetData sheetId="5"/>
      <sheetData sheetId="6"/>
      <sheetData sheetId="7"/>
      <sheetData sheetId="8"/>
      <sheetData sheetId="9"/>
      <sheetData sheetId="10"/>
      <sheetData sheetId="11">
        <row r="12">
          <cell r="BI12" t="str">
            <v>Si</v>
          </cell>
        </row>
        <row r="13">
          <cell r="BI13" t="str">
            <v>No</v>
          </cell>
        </row>
      </sheetData>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T11" t="str">
            <v>Resolución</v>
          </cell>
        </row>
        <row r="12">
          <cell r="T12" t="str">
            <v>Auto</v>
          </cell>
        </row>
        <row r="13">
          <cell r="T13" t="str">
            <v>Oficio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Q20"/>
  <sheetViews>
    <sheetView tabSelected="1" zoomScale="110" zoomScaleNormal="110" workbookViewId="0">
      <selection activeCell="C3" sqref="C3:C13"/>
    </sheetView>
  </sheetViews>
  <sheetFormatPr baseColWidth="10" defaultColWidth="11.42578125" defaultRowHeight="15"/>
  <cols>
    <col min="1" max="1" width="24.7109375" style="23" customWidth="1"/>
    <col min="2" max="2" width="16.140625" style="23" customWidth="1"/>
    <col min="3" max="3" width="15" style="23" customWidth="1"/>
    <col min="4" max="5" width="11.42578125" style="23" customWidth="1"/>
    <col min="6" max="6" width="11.42578125" style="23"/>
    <col min="7" max="7" width="59.140625" style="23" customWidth="1"/>
    <col min="8" max="8" width="16.42578125" style="23" customWidth="1"/>
    <col min="9" max="9" width="8.28515625" style="179" customWidth="1"/>
    <col min="10" max="10" width="11.42578125" style="178"/>
    <col min="11" max="11" width="12.7109375" style="178" customWidth="1"/>
    <col min="12" max="12" width="11.42578125" style="178"/>
    <col min="13" max="13" width="13.28515625" style="178" customWidth="1"/>
    <col min="14" max="14" width="11.42578125" style="178"/>
    <col min="15" max="15" width="11.42578125" style="207"/>
    <col min="16" max="16" width="11.42578125" style="178"/>
    <col min="17" max="17" width="19.7109375" style="178" customWidth="1"/>
    <col min="18" max="24" width="11.42578125" style="23"/>
    <col min="25" max="25" width="19.28515625" style="23" customWidth="1"/>
    <col min="26" max="16384" width="11.42578125" style="23"/>
  </cols>
  <sheetData>
    <row r="1" spans="1:13" ht="45" customHeight="1">
      <c r="A1" s="214" t="s">
        <v>9</v>
      </c>
      <c r="B1" s="216" t="s">
        <v>105</v>
      </c>
      <c r="C1" s="217"/>
      <c r="G1" s="33" t="s">
        <v>130</v>
      </c>
      <c r="H1" s="34" t="s">
        <v>301</v>
      </c>
      <c r="I1" s="177"/>
      <c r="J1" s="211"/>
      <c r="K1" s="211"/>
    </row>
    <row r="2" spans="1:13" ht="33.75" customHeight="1">
      <c r="A2" s="215"/>
      <c r="B2" s="32" t="s">
        <v>95</v>
      </c>
      <c r="C2" s="184" t="s">
        <v>96</v>
      </c>
      <c r="G2" s="35" t="s">
        <v>49</v>
      </c>
      <c r="H2" s="67">
        <f>AVERAGE(SMPCA!Y7,SMPCA!Y8,SMPCA!Y9,SMPCA!Y10,SMPCA!Y11,SMPCA!Y12,SMPCA!Y13,OAJ!Y7,OAJ!Y8,Comunicaciones!Y7,Comunicaciones!AC7,Comunicaciones!Y7,OAJ!Y8,OAJ!Y7)</f>
        <v>0.96840714285714291</v>
      </c>
      <c r="J2" s="180"/>
      <c r="K2" s="181">
        <f>H2</f>
        <v>0.96840714285714291</v>
      </c>
    </row>
    <row r="3" spans="1:13" ht="30">
      <c r="A3" s="185" t="s">
        <v>97</v>
      </c>
      <c r="B3" s="133">
        <f>OAP!Y11</f>
        <v>0.99424999999999997</v>
      </c>
      <c r="C3" s="186">
        <f>OAP!AC11</f>
        <v>0.99399999999999999</v>
      </c>
      <c r="G3" s="35" t="s">
        <v>75</v>
      </c>
      <c r="H3" s="66">
        <f>AVERAGE('Sub.Evaluación LA'!Y7,'Sub.Evaluación LA'!Y8,'Sub.Evaluación LA'!Y9,'Sub.Seguimiento LA'!Y7,'Sub.Seguimiento LA'!Y8:Y9,'Sub.Seguimiento LA'!Y10,'Sub.Seguimiento LA'!AC7,'Sub.Seguimiento LA'!AC8,'Sub.Seguimiento LA'!AC9,SIPTA!Y8,SIPTA!Y9)</f>
        <v>0.99234415584415592</v>
      </c>
      <c r="J3" s="180"/>
      <c r="K3" s="181">
        <f>H3</f>
        <v>0.99234415584415592</v>
      </c>
    </row>
    <row r="4" spans="1:13" ht="45">
      <c r="A4" s="185" t="s">
        <v>98</v>
      </c>
      <c r="B4" s="133">
        <f>OAJ!Y9</f>
        <v>0.93500000000000005</v>
      </c>
      <c r="C4" s="186" t="s">
        <v>148</v>
      </c>
      <c r="G4" s="35" t="s">
        <v>38</v>
      </c>
      <c r="H4" s="67">
        <f>AVERAGE(OTI!Y7,OTI!Y8,OTI!Y9,OAP!Y9)</f>
        <v>0.98585526315789473</v>
      </c>
      <c r="J4" s="180"/>
      <c r="K4" s="181">
        <f>H4</f>
        <v>0.98585526315789473</v>
      </c>
    </row>
    <row r="5" spans="1:13" ht="45">
      <c r="A5" s="185" t="s">
        <v>106</v>
      </c>
      <c r="B5" s="133">
        <f>OTI!Y12</f>
        <v>0.99148421052631586</v>
      </c>
      <c r="C5" s="186">
        <f>OTI!AC12</f>
        <v>1</v>
      </c>
      <c r="G5" s="38" t="s">
        <v>40</v>
      </c>
      <c r="H5" s="70">
        <f>AVERAGE(OTI!Y10,OTI!Y11,OTI!AC10,OAP!Y7,OAP!Y8,OAP!Y10,OAP!AC7,SAF!Y8,SAF!AC7,'Control Interno'!Y7:Y8,'Control Interno'!AC7,'Control Interno'!AC8,SAF!Y7,OCDI!Y8,OCDI!Y7)</f>
        <v>0.99628400412796692</v>
      </c>
      <c r="J5" s="180"/>
      <c r="K5" s="181">
        <f>H5</f>
        <v>0.99628400412796692</v>
      </c>
    </row>
    <row r="6" spans="1:13">
      <c r="A6" s="187" t="s">
        <v>50</v>
      </c>
      <c r="B6" s="133">
        <f>Comunicaciones!Y9</f>
        <v>1</v>
      </c>
      <c r="C6" s="186">
        <f>Comunicaciones!AC9</f>
        <v>1</v>
      </c>
      <c r="G6" s="39" t="s">
        <v>131</v>
      </c>
      <c r="H6" s="209">
        <f>AVERAGE(H2:H5)</f>
        <v>0.98572264149679023</v>
      </c>
    </row>
    <row r="7" spans="1:13">
      <c r="A7" s="187" t="s">
        <v>99</v>
      </c>
      <c r="B7" s="133">
        <f>'Control Interno'!Y9</f>
        <v>0.93700000000000006</v>
      </c>
      <c r="C7" s="186">
        <f>'Control Interno'!AC9</f>
        <v>0.98789473684210538</v>
      </c>
      <c r="L7" s="181"/>
      <c r="M7" s="180"/>
    </row>
    <row r="8" spans="1:13" ht="30">
      <c r="A8" s="188" t="s">
        <v>100</v>
      </c>
      <c r="B8" s="133">
        <f>SAF!Y9</f>
        <v>0.90073529411764708</v>
      </c>
      <c r="C8" s="186">
        <f>SAF!AC9</f>
        <v>1</v>
      </c>
      <c r="G8" s="33" t="s">
        <v>130</v>
      </c>
      <c r="H8" s="34" t="s">
        <v>158</v>
      </c>
      <c r="L8" s="181"/>
      <c r="M8" s="180"/>
    </row>
    <row r="9" spans="1:13" ht="30">
      <c r="A9" s="188" t="s">
        <v>149</v>
      </c>
      <c r="B9" s="133">
        <f>SMPCA!Y14</f>
        <v>0.97395714285714285</v>
      </c>
      <c r="C9" s="186" t="s">
        <v>148</v>
      </c>
      <c r="G9" s="35" t="s">
        <v>49</v>
      </c>
      <c r="H9" s="67">
        <f>(K2*L10)</f>
        <v>0.35250019999999999</v>
      </c>
      <c r="J9" s="179"/>
      <c r="K9" s="179"/>
      <c r="L9" s="181">
        <v>9.0999999999999998E-2</v>
      </c>
      <c r="M9" s="178" t="s">
        <v>151</v>
      </c>
    </row>
    <row r="10" spans="1:13" ht="30">
      <c r="A10" s="188" t="s">
        <v>101</v>
      </c>
      <c r="B10" s="133">
        <f>'Sub.Evaluación LA'!Y11</f>
        <v>0.98357142857142854</v>
      </c>
      <c r="C10" s="186" t="s">
        <v>148</v>
      </c>
      <c r="G10" s="35" t="s">
        <v>75</v>
      </c>
      <c r="H10" s="66">
        <f>(K3*L10)</f>
        <v>0.36121327272727277</v>
      </c>
      <c r="J10" s="179"/>
      <c r="K10" s="179"/>
      <c r="L10" s="181">
        <v>0.36399999999999999</v>
      </c>
      <c r="M10" s="180" t="s">
        <v>299</v>
      </c>
    </row>
    <row r="11" spans="1:13" ht="45">
      <c r="A11" s="188" t="s">
        <v>102</v>
      </c>
      <c r="B11" s="133">
        <f>'Sub.Seguimiento LA'!Y11</f>
        <v>1</v>
      </c>
      <c r="C11" s="186">
        <f>'Sub.Seguimiento LA'!AC11</f>
        <v>0.97192857142857136</v>
      </c>
      <c r="G11" s="35" t="s">
        <v>38</v>
      </c>
      <c r="H11" s="67">
        <f>(K4*L10)</f>
        <v>0.35885131578947366</v>
      </c>
      <c r="J11" s="179"/>
      <c r="K11" s="179"/>
      <c r="L11" s="182"/>
      <c r="M11" s="180"/>
    </row>
    <row r="12" spans="1:13" ht="45">
      <c r="A12" s="188" t="s">
        <v>103</v>
      </c>
      <c r="B12" s="133">
        <f>SIPTA!Y10</f>
        <v>0.97333333333333327</v>
      </c>
      <c r="C12" s="186" t="s">
        <v>148</v>
      </c>
      <c r="G12" s="38" t="s">
        <v>40</v>
      </c>
      <c r="H12" s="70">
        <f>(K5*L10)</f>
        <v>0.36264737750257997</v>
      </c>
      <c r="J12" s="179"/>
      <c r="K12" s="179"/>
    </row>
    <row r="13" spans="1:13">
      <c r="A13" s="189" t="s">
        <v>209</v>
      </c>
      <c r="B13" s="134">
        <f>OCDI!Y9</f>
        <v>1</v>
      </c>
      <c r="C13" s="190" t="s">
        <v>148</v>
      </c>
      <c r="G13" s="39" t="s">
        <v>131</v>
      </c>
      <c r="H13" s="208">
        <f>AVERAGE(H9:H12)</f>
        <v>0.35880304150483161</v>
      </c>
      <c r="J13" s="179"/>
      <c r="K13" s="179"/>
    </row>
    <row r="14" spans="1:13" ht="16.5" thickBot="1">
      <c r="A14" s="191" t="s">
        <v>104</v>
      </c>
      <c r="B14" s="192">
        <f>AVERAGE(B3:B13)</f>
        <v>0.97175740085507878</v>
      </c>
      <c r="C14" s="193">
        <f>AVERAGE(C3,C6,C7,C5,C8,C9,C11)</f>
        <v>0.99230388471177944</v>
      </c>
      <c r="L14" s="180"/>
      <c r="M14" s="181"/>
    </row>
    <row r="15" spans="1:13">
      <c r="L15" s="180"/>
      <c r="M15" s="181"/>
    </row>
    <row r="17" spans="1:8">
      <c r="A17" s="210" t="s">
        <v>300</v>
      </c>
      <c r="B17" s="210"/>
      <c r="C17" s="210"/>
      <c r="G17" s="210" t="s">
        <v>155</v>
      </c>
      <c r="H17" s="210"/>
    </row>
    <row r="18" spans="1:8">
      <c r="A18" s="212">
        <v>0.9</v>
      </c>
      <c r="B18" s="213"/>
      <c r="C18" s="69" t="s">
        <v>206</v>
      </c>
      <c r="G18" s="69" t="s">
        <v>302</v>
      </c>
      <c r="H18" s="69" t="s">
        <v>152</v>
      </c>
    </row>
    <row r="19" spans="1:8">
      <c r="A19" s="123">
        <v>0.75</v>
      </c>
      <c r="B19" s="123">
        <v>0.9</v>
      </c>
      <c r="C19" s="69" t="s">
        <v>207</v>
      </c>
      <c r="G19" s="69" t="s">
        <v>303</v>
      </c>
      <c r="H19" s="69" t="s">
        <v>153</v>
      </c>
    </row>
    <row r="20" spans="1:8">
      <c r="A20" s="212">
        <v>0.75</v>
      </c>
      <c r="B20" s="213"/>
      <c r="C20" s="69" t="s">
        <v>208</v>
      </c>
      <c r="G20" s="69" t="s">
        <v>304</v>
      </c>
      <c r="H20" s="69" t="s">
        <v>154</v>
      </c>
    </row>
  </sheetData>
  <mergeCells count="7">
    <mergeCell ref="G17:H17"/>
    <mergeCell ref="J1:K1"/>
    <mergeCell ref="A17:C17"/>
    <mergeCell ref="A20:B20"/>
    <mergeCell ref="A18:B18"/>
    <mergeCell ref="A1:A2"/>
    <mergeCell ref="B1:C1"/>
  </mergeCells>
  <conditionalFormatting sqref="B3:C14">
    <cfRule type="iconSet" priority="1">
      <iconSet>
        <cfvo type="percent" val="0"/>
        <cfvo type="num" val="0.38"/>
        <cfvo type="num" val="0.45"/>
      </iconSet>
    </cfRule>
  </conditionalFormatting>
  <conditionalFormatting sqref="H2:H5">
    <cfRule type="iconSet" priority="7">
      <iconSet>
        <cfvo type="percent" val="0"/>
        <cfvo type="num" val="0.38"/>
        <cfvo type="num" val="0.45"/>
      </iconSet>
    </cfRule>
  </conditionalFormatting>
  <conditionalFormatting sqref="H9:H12">
    <cfRule type="iconSet" priority="3">
      <iconSet>
        <cfvo type="percent" val="0"/>
        <cfvo type="num" val="0.20449999999999999"/>
        <cfvo type="num" val="0.245"/>
      </iconSet>
    </cfRule>
  </conditionalFormatting>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sheetPr>
  <dimension ref="A1:AL78"/>
  <sheetViews>
    <sheetView topLeftCell="T6" zoomScale="130" zoomScaleNormal="130" zoomScalePageLayoutView="120" workbookViewId="0">
      <selection activeCell="Z8" sqref="Z8"/>
    </sheetView>
  </sheetViews>
  <sheetFormatPr baseColWidth="10" defaultColWidth="11.42578125" defaultRowHeight="15"/>
  <cols>
    <col min="1" max="1" width="21.140625" style="15" customWidth="1"/>
    <col min="2" max="2" width="17.85546875" style="15" customWidth="1"/>
    <col min="3" max="3" width="26.42578125" style="15" customWidth="1"/>
    <col min="4" max="4" width="18.140625" style="15" customWidth="1"/>
    <col min="5" max="5" width="20.42578125" style="15" customWidth="1"/>
    <col min="6" max="6" width="15.42578125" style="15" customWidth="1"/>
    <col min="7" max="7" width="15.140625" style="15" customWidth="1"/>
    <col min="8" max="8" width="16.42578125" style="15" customWidth="1"/>
    <col min="9" max="9" width="21.85546875" style="15" customWidth="1"/>
    <col min="10" max="10" width="23" style="15" customWidth="1"/>
    <col min="11" max="11" width="25.42578125" style="15" customWidth="1"/>
    <col min="12" max="12" width="13.42578125" style="15" customWidth="1"/>
    <col min="13" max="13" width="11.42578125" style="15"/>
    <col min="14" max="14" width="20.28515625" style="15" customWidth="1"/>
    <col min="15" max="15" width="20.140625" style="15" customWidth="1"/>
    <col min="16" max="16" width="25.28515625" style="15" customWidth="1"/>
    <col min="17" max="17" width="20.85546875" style="15" customWidth="1"/>
    <col min="18" max="18" width="17.85546875" style="15" customWidth="1"/>
    <col min="19" max="19" width="17.42578125" style="16" bestFit="1" customWidth="1"/>
    <col min="20" max="20" width="16.7109375" style="16" customWidth="1"/>
    <col min="21" max="21" width="16.7109375" style="15" customWidth="1"/>
    <col min="22" max="22" width="16.28515625" style="15" customWidth="1"/>
    <col min="23" max="23" width="15.42578125" style="15" customWidth="1"/>
    <col min="24" max="24" width="16" style="15" customWidth="1"/>
    <col min="25" max="25" width="16.42578125" style="15" customWidth="1"/>
    <col min="26" max="26" width="60.85546875" style="15" customWidth="1"/>
    <col min="27" max="27" width="11.42578125" style="15"/>
    <col min="28" max="28" width="12.42578125" style="15" customWidth="1"/>
    <col min="29" max="29" width="14.7109375" style="15" customWidth="1"/>
    <col min="30" max="30" width="57.140625" style="15" customWidth="1"/>
    <col min="31" max="16384" width="11.42578125" style="15"/>
  </cols>
  <sheetData>
    <row r="1" spans="1:38" s="1" customFormat="1" ht="12">
      <c r="C1" s="238" t="s">
        <v>210</v>
      </c>
      <c r="D1" s="238"/>
      <c r="E1" s="238"/>
      <c r="F1" s="238"/>
      <c r="G1" s="238"/>
      <c r="H1" s="238"/>
      <c r="I1" s="238"/>
      <c r="J1" s="238"/>
      <c r="K1" s="238"/>
      <c r="L1" s="238"/>
      <c r="M1" s="238"/>
      <c r="N1" s="238"/>
      <c r="O1" s="238"/>
      <c r="P1" s="238"/>
      <c r="Q1" s="238"/>
      <c r="R1" s="238"/>
      <c r="S1" s="238"/>
      <c r="T1" s="238"/>
      <c r="U1" s="238"/>
      <c r="V1" s="238"/>
      <c r="Z1" s="219"/>
      <c r="AA1" s="219"/>
      <c r="AB1" s="220"/>
      <c r="AC1" s="76" t="s">
        <v>169</v>
      </c>
      <c r="AD1" s="79">
        <v>44512</v>
      </c>
      <c r="AE1" s="6"/>
      <c r="AF1" s="6"/>
      <c r="AG1" s="6"/>
      <c r="AH1" s="6"/>
      <c r="AI1" s="6"/>
      <c r="AJ1" s="6"/>
      <c r="AK1" s="6"/>
      <c r="AL1" s="6"/>
    </row>
    <row r="2" spans="1:38" s="1" customFormat="1" ht="21.75" customHeight="1">
      <c r="C2" s="238"/>
      <c r="D2" s="238"/>
      <c r="E2" s="238"/>
      <c r="F2" s="238"/>
      <c r="G2" s="238"/>
      <c r="H2" s="238"/>
      <c r="I2" s="238"/>
      <c r="J2" s="238"/>
      <c r="K2" s="238"/>
      <c r="L2" s="238"/>
      <c r="M2" s="238"/>
      <c r="N2" s="238"/>
      <c r="O2" s="238"/>
      <c r="P2" s="238"/>
      <c r="Q2" s="238"/>
      <c r="R2" s="238"/>
      <c r="S2" s="238"/>
      <c r="T2" s="238"/>
      <c r="U2" s="238"/>
      <c r="V2" s="238"/>
      <c r="Z2" s="219"/>
      <c r="AA2" s="219"/>
      <c r="AB2" s="220"/>
      <c r="AC2" s="77" t="s">
        <v>0</v>
      </c>
      <c r="AD2" s="78">
        <v>3</v>
      </c>
      <c r="AE2" s="6"/>
      <c r="AF2" s="6"/>
      <c r="AG2" s="6"/>
      <c r="AH2" s="6"/>
      <c r="AI2" s="6"/>
      <c r="AJ2" s="6"/>
      <c r="AK2" s="6"/>
      <c r="AL2" s="6"/>
    </row>
    <row r="3" spans="1:38" s="1" customFormat="1" ht="30" customHeight="1">
      <c r="C3" s="238"/>
      <c r="D3" s="238"/>
      <c r="E3" s="238"/>
      <c r="F3" s="238"/>
      <c r="G3" s="238"/>
      <c r="H3" s="238"/>
      <c r="I3" s="238"/>
      <c r="J3" s="238"/>
      <c r="K3" s="238"/>
      <c r="L3" s="238"/>
      <c r="M3" s="238"/>
      <c r="N3" s="238"/>
      <c r="O3" s="238"/>
      <c r="P3" s="238"/>
      <c r="Q3" s="238"/>
      <c r="R3" s="238"/>
      <c r="S3" s="238"/>
      <c r="T3" s="238"/>
      <c r="U3" s="238"/>
      <c r="V3" s="238"/>
      <c r="Z3" s="219"/>
      <c r="AA3" s="219"/>
      <c r="AB3" s="220"/>
      <c r="AC3" s="77" t="s">
        <v>170</v>
      </c>
      <c r="AD3" s="78" t="s">
        <v>171</v>
      </c>
      <c r="AE3" s="6"/>
      <c r="AF3" s="6"/>
      <c r="AG3" s="6"/>
      <c r="AH3" s="6"/>
      <c r="AI3" s="6"/>
      <c r="AJ3" s="6"/>
      <c r="AK3" s="6"/>
      <c r="AL3" s="6"/>
    </row>
    <row r="4" spans="1:38"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45" t="s">
        <v>62</v>
      </c>
      <c r="X4" s="246"/>
      <c r="Y4" s="246"/>
      <c r="Z4" s="246"/>
      <c r="AA4" s="246"/>
      <c r="AB4" s="246"/>
      <c r="AC4" s="246"/>
      <c r="AD4" s="247"/>
      <c r="AE4" s="6"/>
      <c r="AF4" s="6"/>
      <c r="AG4" s="6"/>
      <c r="AH4" s="6"/>
      <c r="AI4" s="6"/>
      <c r="AJ4" s="6"/>
      <c r="AK4" s="6"/>
      <c r="AL4" s="6"/>
    </row>
    <row r="5" spans="1:38" s="9" customFormat="1" ht="36" customHeight="1">
      <c r="A5" s="228" t="s">
        <v>5</v>
      </c>
      <c r="B5" s="223"/>
      <c r="C5" s="228" t="s">
        <v>6</v>
      </c>
      <c r="D5" s="224"/>
      <c r="E5" s="228" t="s">
        <v>7</v>
      </c>
      <c r="F5" s="224"/>
      <c r="G5" s="72"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s="6"/>
      <c r="AF5" s="6"/>
      <c r="AG5" s="6"/>
      <c r="AH5" s="6"/>
      <c r="AI5" s="6"/>
      <c r="AJ5" s="6"/>
      <c r="AK5" s="6"/>
      <c r="AL5" s="6"/>
    </row>
    <row r="6" spans="1:38" s="9" customFormat="1" ht="45">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c r="AE6" s="6"/>
      <c r="AF6" s="6"/>
      <c r="AG6" s="6"/>
      <c r="AH6" s="6"/>
      <c r="AI6" s="6"/>
      <c r="AJ6" s="6"/>
      <c r="AK6" s="6"/>
      <c r="AL6" s="6"/>
    </row>
    <row r="7" spans="1:38" s="17" customFormat="1" ht="72" customHeight="1">
      <c r="A7" s="230" t="s">
        <v>251</v>
      </c>
      <c r="B7" s="230" t="s">
        <v>252</v>
      </c>
      <c r="C7" s="230" t="s">
        <v>40</v>
      </c>
      <c r="D7" s="230" t="s">
        <v>66</v>
      </c>
      <c r="E7" s="230" t="s">
        <v>41</v>
      </c>
      <c r="F7" s="230" t="s">
        <v>192</v>
      </c>
      <c r="G7" s="230" t="s">
        <v>56</v>
      </c>
      <c r="H7" s="230" t="s">
        <v>81</v>
      </c>
      <c r="I7" s="27" t="s">
        <v>93</v>
      </c>
      <c r="J7" s="27" t="s">
        <v>190</v>
      </c>
      <c r="K7" s="27" t="s">
        <v>191</v>
      </c>
      <c r="L7" s="27" t="s">
        <v>73</v>
      </c>
      <c r="M7" s="27" t="s">
        <v>37</v>
      </c>
      <c r="N7" s="27" t="s">
        <v>148</v>
      </c>
      <c r="O7" s="60"/>
      <c r="P7" s="29" t="s">
        <v>134</v>
      </c>
      <c r="Q7" s="29" t="s">
        <v>59</v>
      </c>
      <c r="R7" s="29" t="s">
        <v>83</v>
      </c>
      <c r="S7" s="29" t="s">
        <v>37</v>
      </c>
      <c r="T7" s="29">
        <v>0</v>
      </c>
      <c r="U7" s="116">
        <v>1</v>
      </c>
      <c r="V7" s="234" t="s">
        <v>247</v>
      </c>
      <c r="W7" s="141">
        <v>1.0900000000000001</v>
      </c>
      <c r="X7" s="141">
        <v>1.36</v>
      </c>
      <c r="Y7" s="61">
        <f>W7/X7</f>
        <v>0.80147058823529416</v>
      </c>
      <c r="Z7" s="125" t="s">
        <v>307</v>
      </c>
      <c r="AA7" s="116">
        <v>1</v>
      </c>
      <c r="AB7" s="116">
        <v>1</v>
      </c>
      <c r="AC7" s="116">
        <v>1</v>
      </c>
      <c r="AD7" s="29" t="s">
        <v>305</v>
      </c>
    </row>
    <row r="8" spans="1:38" s="20" customFormat="1" ht="396">
      <c r="A8" s="231"/>
      <c r="B8" s="231"/>
      <c r="C8" s="231"/>
      <c r="D8" s="231"/>
      <c r="E8" s="231"/>
      <c r="F8" s="231"/>
      <c r="G8" s="231"/>
      <c r="H8" s="231"/>
      <c r="I8" s="29" t="s">
        <v>248</v>
      </c>
      <c r="J8" s="27" t="s">
        <v>215</v>
      </c>
      <c r="K8" s="27" t="s">
        <v>249</v>
      </c>
      <c r="L8" s="27" t="s">
        <v>83</v>
      </c>
      <c r="M8" s="27" t="s">
        <v>37</v>
      </c>
      <c r="N8" s="27"/>
      <c r="O8" s="71">
        <v>1</v>
      </c>
      <c r="P8" s="55"/>
      <c r="Q8" s="55"/>
      <c r="R8" s="55"/>
      <c r="S8" s="55"/>
      <c r="T8" s="55"/>
      <c r="U8" s="143"/>
      <c r="V8" s="235"/>
      <c r="W8" s="116">
        <v>1</v>
      </c>
      <c r="X8" s="116">
        <v>1</v>
      </c>
      <c r="Y8" s="116">
        <f>W8</f>
        <v>1</v>
      </c>
      <c r="Z8" s="29" t="s">
        <v>287</v>
      </c>
      <c r="AA8" s="143"/>
      <c r="AB8" s="143"/>
      <c r="AC8" s="143"/>
      <c r="AD8" s="143"/>
    </row>
    <row r="9" spans="1:38" s="20" customFormat="1" ht="45.75" thickBot="1">
      <c r="S9" s="21"/>
      <c r="T9" s="21"/>
      <c r="X9" s="85" t="s">
        <v>133</v>
      </c>
      <c r="Y9" s="136">
        <f>AVERAGE(Y7:Y8)</f>
        <v>0.90073529411764708</v>
      </c>
      <c r="AB9" s="85" t="s">
        <v>135</v>
      </c>
      <c r="AC9" s="136">
        <f>AVERAGE(AC6:AC8)</f>
        <v>1</v>
      </c>
    </row>
    <row r="10" spans="1:38" s="20" customFormat="1">
      <c r="S10" s="21"/>
      <c r="T10" s="21"/>
    </row>
    <row r="11" spans="1:38" s="20" customFormat="1">
      <c r="S11" s="21"/>
      <c r="T11" s="21"/>
    </row>
    <row r="12" spans="1:38" s="20" customFormat="1">
      <c r="S12" s="21"/>
      <c r="T12" s="21"/>
    </row>
    <row r="13" spans="1:38" s="20" customFormat="1">
      <c r="S13" s="21"/>
      <c r="T13" s="21"/>
    </row>
    <row r="14" spans="1:38" s="20" customFormat="1">
      <c r="S14" s="21"/>
      <c r="T14" s="21"/>
    </row>
    <row r="15" spans="1:38" s="20" customFormat="1">
      <c r="S15" s="21"/>
      <c r="T15" s="21"/>
    </row>
    <row r="16" spans="1:38" s="20" customFormat="1">
      <c r="S16" s="21"/>
      <c r="T16" s="21"/>
    </row>
    <row r="17" spans="19:20" s="20" customFormat="1">
      <c r="S17" s="21"/>
      <c r="T17" s="21"/>
    </row>
    <row r="18" spans="19:20" s="20" customFormat="1">
      <c r="S18" s="21"/>
      <c r="T18" s="21"/>
    </row>
    <row r="19" spans="19:20" s="20" customFormat="1">
      <c r="S19" s="21"/>
      <c r="T19" s="21"/>
    </row>
    <row r="20" spans="19:20" s="20" customFormat="1">
      <c r="S20" s="21"/>
      <c r="T20" s="21"/>
    </row>
    <row r="21" spans="19:20" s="20" customFormat="1">
      <c r="S21" s="21"/>
      <c r="T21" s="21"/>
    </row>
    <row r="22" spans="19:20" s="20" customFormat="1">
      <c r="S22" s="21"/>
      <c r="T22" s="21"/>
    </row>
    <row r="23" spans="19:20" s="20" customFormat="1">
      <c r="S23" s="21"/>
      <c r="T23" s="21"/>
    </row>
    <row r="24" spans="19:20" s="20" customFormat="1">
      <c r="S24" s="21"/>
      <c r="T24" s="21"/>
    </row>
    <row r="25" spans="19:20" s="20" customFormat="1">
      <c r="S25" s="21"/>
      <c r="T25" s="21"/>
    </row>
    <row r="26" spans="19:20" s="20" customFormat="1">
      <c r="S26" s="21"/>
      <c r="T26" s="21"/>
    </row>
    <row r="27" spans="19:20" s="20" customFormat="1">
      <c r="S27" s="21"/>
      <c r="T27" s="21"/>
    </row>
    <row r="28" spans="19:20" s="20" customFormat="1">
      <c r="S28" s="21"/>
      <c r="T28" s="21"/>
    </row>
    <row r="29" spans="19:20" s="20" customFormat="1">
      <c r="S29" s="21"/>
      <c r="T29" s="21"/>
    </row>
    <row r="30" spans="19:20" s="20" customFormat="1">
      <c r="S30" s="21"/>
      <c r="T30" s="21"/>
    </row>
    <row r="31" spans="19:20" s="20" customFormat="1">
      <c r="S31" s="21"/>
      <c r="T31" s="21"/>
    </row>
    <row r="32" spans="19:20" s="20" customFormat="1">
      <c r="S32" s="21"/>
      <c r="T32" s="21"/>
    </row>
    <row r="33" spans="19:20" s="20" customFormat="1">
      <c r="S33" s="21"/>
      <c r="T33" s="21"/>
    </row>
    <row r="34" spans="19:20" s="20" customFormat="1">
      <c r="S34" s="21"/>
      <c r="T34" s="21"/>
    </row>
    <row r="35" spans="19:20" s="20" customFormat="1">
      <c r="S35" s="21"/>
      <c r="T35" s="21"/>
    </row>
    <row r="36" spans="19:20" s="20" customFormat="1">
      <c r="S36" s="21"/>
      <c r="T36" s="21"/>
    </row>
    <row r="37" spans="19:20" s="20" customFormat="1">
      <c r="S37" s="21"/>
      <c r="T37" s="21"/>
    </row>
    <row r="38" spans="19:20" s="20" customFormat="1">
      <c r="S38" s="21"/>
      <c r="T38" s="21"/>
    </row>
    <row r="39" spans="19:20" s="20" customFormat="1">
      <c r="S39" s="21"/>
      <c r="T39" s="21"/>
    </row>
    <row r="40" spans="19:20" s="20" customFormat="1">
      <c r="S40" s="21"/>
      <c r="T40" s="21"/>
    </row>
    <row r="41" spans="19:20" s="20" customFormat="1">
      <c r="S41" s="21"/>
      <c r="T41" s="21"/>
    </row>
    <row r="42" spans="19:20" s="20" customFormat="1">
      <c r="S42" s="21"/>
      <c r="T42" s="21"/>
    </row>
    <row r="43" spans="19:20" s="20" customFormat="1">
      <c r="S43" s="21"/>
      <c r="T43" s="21"/>
    </row>
    <row r="44" spans="19:20" s="20" customFormat="1">
      <c r="S44" s="21"/>
      <c r="T44" s="21"/>
    </row>
    <row r="45" spans="19:20" s="20" customFormat="1">
      <c r="S45" s="21"/>
      <c r="T45" s="21"/>
    </row>
    <row r="46" spans="19:20" s="20" customFormat="1">
      <c r="S46" s="21"/>
      <c r="T46" s="21"/>
    </row>
    <row r="47" spans="19:20" s="20" customFormat="1">
      <c r="S47" s="21"/>
      <c r="T47" s="21"/>
    </row>
    <row r="48" spans="19:20" s="20" customFormat="1">
      <c r="S48" s="21"/>
      <c r="T48" s="21"/>
    </row>
    <row r="49" spans="19:20" s="20" customFormat="1">
      <c r="S49" s="21"/>
      <c r="T49" s="21"/>
    </row>
    <row r="50" spans="19:20" s="20" customFormat="1">
      <c r="S50" s="21"/>
      <c r="T50" s="21"/>
    </row>
    <row r="51" spans="19:20" s="20" customFormat="1">
      <c r="S51" s="21"/>
      <c r="T51" s="21"/>
    </row>
    <row r="52" spans="19:20" s="20" customFormat="1">
      <c r="S52" s="21"/>
      <c r="T52" s="21"/>
    </row>
    <row r="53" spans="19:20" s="20" customFormat="1">
      <c r="S53" s="21"/>
      <c r="T53" s="21"/>
    </row>
    <row r="54" spans="19:20" s="20" customFormat="1">
      <c r="S54" s="21"/>
      <c r="T54" s="21"/>
    </row>
    <row r="55" spans="19:20" s="20" customFormat="1">
      <c r="S55" s="21"/>
      <c r="T55" s="21"/>
    </row>
    <row r="56" spans="19:20" s="20" customFormat="1">
      <c r="S56" s="21"/>
      <c r="T56" s="21"/>
    </row>
    <row r="57" spans="19:20" s="20" customFormat="1">
      <c r="S57" s="21"/>
      <c r="T57" s="21"/>
    </row>
    <row r="58" spans="19:20" s="20" customFormat="1">
      <c r="S58" s="21"/>
      <c r="T58" s="21"/>
    </row>
    <row r="59" spans="19:20" s="20" customFormat="1">
      <c r="S59" s="21"/>
      <c r="T59" s="21"/>
    </row>
    <row r="60" spans="19:20" s="20" customFormat="1">
      <c r="S60" s="21"/>
      <c r="T60" s="21"/>
    </row>
    <row r="61" spans="19:20" s="20" customFormat="1">
      <c r="S61" s="21"/>
      <c r="T61" s="21"/>
    </row>
    <row r="62" spans="19:20" s="20" customFormat="1">
      <c r="S62" s="21"/>
      <c r="T62" s="21"/>
    </row>
    <row r="63" spans="19:20" s="20" customFormat="1">
      <c r="S63" s="21"/>
      <c r="T63" s="21"/>
    </row>
    <row r="64" spans="19:20" s="20" customFormat="1">
      <c r="S64" s="21"/>
      <c r="T64" s="21"/>
    </row>
    <row r="65" spans="19:20" s="20" customFormat="1">
      <c r="S65" s="21"/>
      <c r="T65" s="21"/>
    </row>
    <row r="66" spans="19:20" s="20" customFormat="1">
      <c r="S66" s="21"/>
      <c r="T66" s="21"/>
    </row>
    <row r="67" spans="19:20" s="20" customFormat="1">
      <c r="S67" s="21"/>
      <c r="T67" s="21"/>
    </row>
    <row r="68" spans="19:20" s="20" customFormat="1">
      <c r="S68" s="21"/>
      <c r="T68" s="21"/>
    </row>
    <row r="69" spans="19:20" s="20" customFormat="1">
      <c r="S69" s="21"/>
      <c r="T69" s="21"/>
    </row>
    <row r="70" spans="19:20" s="20" customFormat="1">
      <c r="S70" s="21"/>
      <c r="T70" s="21"/>
    </row>
    <row r="71" spans="19:20" s="20" customFormat="1">
      <c r="S71" s="21"/>
      <c r="T71" s="21"/>
    </row>
    <row r="72" spans="19:20" s="20" customFormat="1">
      <c r="S72" s="21"/>
      <c r="T72" s="21"/>
    </row>
    <row r="73" spans="19:20" s="20" customFormat="1">
      <c r="S73" s="21"/>
      <c r="T73" s="21"/>
    </row>
    <row r="74" spans="19:20" s="20" customFormat="1">
      <c r="S74" s="21"/>
      <c r="T74" s="21"/>
    </row>
    <row r="75" spans="19:20" s="20" customFormat="1">
      <c r="S75" s="21"/>
      <c r="T75" s="21"/>
    </row>
    <row r="76" spans="19:20" s="20" customFormat="1">
      <c r="S76" s="21"/>
      <c r="T76" s="21"/>
    </row>
    <row r="77" spans="19:20" s="20" customFormat="1">
      <c r="S77" s="21"/>
      <c r="T77" s="21"/>
    </row>
    <row r="78" spans="19:20" s="20" customFormat="1">
      <c r="S78" s="21"/>
      <c r="T78" s="21"/>
    </row>
  </sheetData>
  <mergeCells count="23">
    <mergeCell ref="A7:A8"/>
    <mergeCell ref="Z1:AB3"/>
    <mergeCell ref="A5:B5"/>
    <mergeCell ref="A4:I4"/>
    <mergeCell ref="J4:O5"/>
    <mergeCell ref="P4:U5"/>
    <mergeCell ref="V4:V5"/>
    <mergeCell ref="W4:AD4"/>
    <mergeCell ref="C5:D5"/>
    <mergeCell ref="E5:F5"/>
    <mergeCell ref="I5:I6"/>
    <mergeCell ref="W5:Z5"/>
    <mergeCell ref="AA5:AD5"/>
    <mergeCell ref="C1:V3"/>
    <mergeCell ref="H5:H6"/>
    <mergeCell ref="G7:G8"/>
    <mergeCell ref="H7:H8"/>
    <mergeCell ref="V7:V8"/>
    <mergeCell ref="B7:B8"/>
    <mergeCell ref="C7:C8"/>
    <mergeCell ref="D7:D8"/>
    <mergeCell ref="E7:E8"/>
    <mergeCell ref="F7:F8"/>
  </mergeCell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79998168889431442"/>
  </sheetPr>
  <dimension ref="A1:AD9"/>
  <sheetViews>
    <sheetView topLeftCell="U6" zoomScale="130" zoomScaleNormal="130" zoomScalePageLayoutView="140" workbookViewId="0">
      <selection activeCell="J9" sqref="A9:XFD9"/>
    </sheetView>
  </sheetViews>
  <sheetFormatPr baseColWidth="10" defaultColWidth="11.42578125" defaultRowHeight="15"/>
  <cols>
    <col min="2" max="2" width="14" customWidth="1"/>
    <col min="3" max="3" width="19" customWidth="1"/>
    <col min="4" max="4" width="20" customWidth="1"/>
    <col min="6" max="6" width="14.42578125" customWidth="1"/>
    <col min="8" max="8" width="28.42578125" customWidth="1"/>
    <col min="9" max="9" width="15.42578125" customWidth="1"/>
    <col min="10" max="10" width="27" customWidth="1"/>
    <col min="11" max="11" width="18.85546875" customWidth="1"/>
    <col min="12" max="12" width="14.7109375" customWidth="1"/>
    <col min="14" max="15" width="20.42578125" customWidth="1"/>
    <col min="16" max="16" width="25.42578125" customWidth="1"/>
    <col min="17" max="17" width="20.42578125" customWidth="1"/>
    <col min="18" max="18" width="14.7109375" customWidth="1"/>
    <col min="19" max="19" width="15.7109375" customWidth="1"/>
    <col min="20" max="20" width="15.42578125" hidden="1" customWidth="1"/>
    <col min="21" max="21" width="21.42578125" customWidth="1"/>
    <col min="22" max="22" width="14.140625" customWidth="1"/>
    <col min="23" max="23" width="12.85546875" customWidth="1"/>
    <col min="24" max="24" width="20.42578125" customWidth="1"/>
    <col min="25" max="25" width="21.42578125" customWidth="1"/>
    <col min="26" max="26" width="25.85546875" customWidth="1"/>
    <col min="28" max="28" width="17.28515625" customWidth="1"/>
    <col min="29" max="29" width="21.42578125" customWidth="1"/>
    <col min="30" max="30" width="37.42578125" customWidth="1"/>
  </cols>
  <sheetData>
    <row r="1" spans="1:30" s="1" customFormat="1" ht="12">
      <c r="C1" s="238" t="s">
        <v>210</v>
      </c>
      <c r="D1" s="238"/>
      <c r="E1" s="238"/>
      <c r="F1" s="238"/>
      <c r="G1" s="238"/>
      <c r="H1" s="238"/>
      <c r="I1" s="238"/>
      <c r="J1" s="238"/>
      <c r="K1" s="238"/>
      <c r="L1" s="238"/>
      <c r="M1" s="238"/>
      <c r="N1" s="238"/>
      <c r="O1" s="238"/>
      <c r="P1" s="238"/>
      <c r="Q1" s="238"/>
      <c r="R1" s="238"/>
      <c r="S1" s="238"/>
      <c r="T1" s="238"/>
      <c r="U1" s="238"/>
      <c r="V1" s="238"/>
      <c r="Z1" s="219"/>
      <c r="AA1" s="219"/>
      <c r="AB1" s="220"/>
      <c r="AC1" s="76" t="s">
        <v>169</v>
      </c>
      <c r="AD1" s="79">
        <v>44512</v>
      </c>
    </row>
    <row r="2" spans="1:30" s="1" customFormat="1" ht="21.75" customHeight="1">
      <c r="C2" s="238"/>
      <c r="D2" s="238"/>
      <c r="E2" s="238"/>
      <c r="F2" s="238"/>
      <c r="G2" s="238"/>
      <c r="H2" s="238"/>
      <c r="I2" s="238"/>
      <c r="J2" s="238"/>
      <c r="K2" s="238"/>
      <c r="L2" s="238"/>
      <c r="M2" s="238"/>
      <c r="N2" s="238"/>
      <c r="O2" s="238"/>
      <c r="P2" s="238"/>
      <c r="Q2" s="238"/>
      <c r="R2" s="238"/>
      <c r="S2" s="238"/>
      <c r="T2" s="238"/>
      <c r="U2" s="238"/>
      <c r="V2" s="238"/>
      <c r="Z2" s="219"/>
      <c r="AA2" s="219"/>
      <c r="AB2" s="220"/>
      <c r="AC2" s="77" t="s">
        <v>0</v>
      </c>
      <c r="AD2" s="78">
        <v>3</v>
      </c>
    </row>
    <row r="3" spans="1:30" s="1" customFormat="1" ht="30" customHeight="1">
      <c r="C3" s="238"/>
      <c r="D3" s="238"/>
      <c r="E3" s="238"/>
      <c r="F3" s="238"/>
      <c r="G3" s="238"/>
      <c r="H3" s="238"/>
      <c r="I3" s="238"/>
      <c r="J3" s="238"/>
      <c r="K3" s="238"/>
      <c r="L3" s="238"/>
      <c r="M3" s="238"/>
      <c r="N3" s="238"/>
      <c r="O3" s="238"/>
      <c r="P3" s="238"/>
      <c r="Q3" s="238"/>
      <c r="R3" s="238"/>
      <c r="S3" s="238"/>
      <c r="T3" s="238"/>
      <c r="U3" s="238"/>
      <c r="V3" s="238"/>
      <c r="Z3" s="219"/>
      <c r="AA3" s="219"/>
      <c r="AB3" s="220"/>
      <c r="AC3" s="77" t="s">
        <v>170</v>
      </c>
      <c r="AD3" s="78" t="s">
        <v>171</v>
      </c>
    </row>
    <row r="4" spans="1:30"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45" t="s">
        <v>62</v>
      </c>
      <c r="X4" s="246"/>
      <c r="Y4" s="246"/>
      <c r="Z4" s="246"/>
      <c r="AA4" s="246"/>
      <c r="AB4" s="246"/>
      <c r="AC4" s="246"/>
      <c r="AD4" s="247"/>
    </row>
    <row r="5" spans="1:30" s="9" customFormat="1" ht="51.75" customHeight="1">
      <c r="A5" s="228" t="s">
        <v>5</v>
      </c>
      <c r="B5" s="223"/>
      <c r="C5" s="228" t="s">
        <v>6</v>
      </c>
      <c r="D5" s="224"/>
      <c r="E5" s="228" t="s">
        <v>7</v>
      </c>
      <c r="F5" s="224"/>
      <c r="G5" s="72"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row>
    <row r="6" spans="1:30" s="9" customFormat="1" ht="45">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row>
    <row r="7" spans="1:30" ht="139.5" customHeight="1">
      <c r="A7" s="318" t="s">
        <v>251</v>
      </c>
      <c r="B7" s="319" t="s">
        <v>252</v>
      </c>
      <c r="C7" s="319" t="s">
        <v>40</v>
      </c>
      <c r="D7" s="318" t="s">
        <v>68</v>
      </c>
      <c r="E7" s="319" t="s">
        <v>52</v>
      </c>
      <c r="F7" s="321" t="s">
        <v>52</v>
      </c>
      <c r="G7" s="321" t="s">
        <v>32</v>
      </c>
      <c r="H7" s="318" t="s">
        <v>52</v>
      </c>
      <c r="I7" s="320" t="s">
        <v>53</v>
      </c>
      <c r="J7" s="304" t="s">
        <v>156</v>
      </c>
      <c r="K7" s="306" t="s">
        <v>54</v>
      </c>
      <c r="L7" s="308" t="s">
        <v>83</v>
      </c>
      <c r="M7" s="306" t="s">
        <v>37</v>
      </c>
      <c r="N7" s="308">
        <v>0</v>
      </c>
      <c r="O7" s="308">
        <v>0.95</v>
      </c>
      <c r="P7" s="113" t="s">
        <v>193</v>
      </c>
      <c r="Q7" s="111" t="s">
        <v>194</v>
      </c>
      <c r="R7" s="111" t="s">
        <v>83</v>
      </c>
      <c r="S7" s="111" t="s">
        <v>37</v>
      </c>
      <c r="T7" s="112"/>
      <c r="U7" s="112">
        <v>0.93</v>
      </c>
      <c r="V7" s="310" t="s">
        <v>82</v>
      </c>
      <c r="W7" s="312">
        <v>0.93700000000000006</v>
      </c>
      <c r="X7" s="314">
        <v>0.95</v>
      </c>
      <c r="Y7" s="312">
        <v>0.93700000000000006</v>
      </c>
      <c r="Z7" s="316" t="s">
        <v>288</v>
      </c>
      <c r="AA7" s="135">
        <v>0.97099999999999997</v>
      </c>
      <c r="AB7" s="110">
        <v>0.95</v>
      </c>
      <c r="AC7" s="135">
        <v>1</v>
      </c>
      <c r="AD7" s="206" t="s">
        <v>289</v>
      </c>
    </row>
    <row r="8" spans="1:30" ht="183" customHeight="1">
      <c r="A8" s="318"/>
      <c r="B8" s="319"/>
      <c r="C8" s="319"/>
      <c r="D8" s="318"/>
      <c r="E8" s="319"/>
      <c r="F8" s="321"/>
      <c r="G8" s="321"/>
      <c r="H8" s="318"/>
      <c r="I8" s="320"/>
      <c r="J8" s="305"/>
      <c r="K8" s="307"/>
      <c r="L8" s="309"/>
      <c r="M8" s="307"/>
      <c r="N8" s="309"/>
      <c r="O8" s="309"/>
      <c r="P8" s="46" t="s">
        <v>195</v>
      </c>
      <c r="Q8" s="45" t="s">
        <v>196</v>
      </c>
      <c r="R8" s="110" t="s">
        <v>83</v>
      </c>
      <c r="S8" s="73" t="s">
        <v>37</v>
      </c>
      <c r="T8" s="110"/>
      <c r="U8" s="110">
        <v>0.95</v>
      </c>
      <c r="V8" s="311"/>
      <c r="W8" s="313"/>
      <c r="X8" s="315"/>
      <c r="Y8" s="313"/>
      <c r="Z8" s="317"/>
      <c r="AA8" s="135">
        <v>0.92700000000000005</v>
      </c>
      <c r="AB8" s="110">
        <v>0.95</v>
      </c>
      <c r="AC8" s="135">
        <f>AA8/AB8</f>
        <v>0.97578947368421065</v>
      </c>
      <c r="AD8" s="206" t="s">
        <v>290</v>
      </c>
    </row>
    <row r="9" spans="1:30" ht="45.75" thickBot="1">
      <c r="X9" s="85" t="s">
        <v>133</v>
      </c>
      <c r="Y9" s="136">
        <f>AVERAGE(Y7:Y8)</f>
        <v>0.93700000000000006</v>
      </c>
      <c r="AB9" s="85" t="s">
        <v>135</v>
      </c>
      <c r="AC9" s="136">
        <f>AVERAGE(AC7:AC8)</f>
        <v>0.98789473684210538</v>
      </c>
    </row>
  </sheetData>
  <mergeCells count="34">
    <mergeCell ref="X7:X8"/>
    <mergeCell ref="Y7:Y8"/>
    <mergeCell ref="Z7:Z8"/>
    <mergeCell ref="A7:A8"/>
    <mergeCell ref="B7:B8"/>
    <mergeCell ref="C7:C8"/>
    <mergeCell ref="D7:D8"/>
    <mergeCell ref="I7:I8"/>
    <mergeCell ref="H7:H8"/>
    <mergeCell ref="G7:G8"/>
    <mergeCell ref="F7:F8"/>
    <mergeCell ref="E7:E8"/>
    <mergeCell ref="A4:I4"/>
    <mergeCell ref="C5:D5"/>
    <mergeCell ref="E5:F5"/>
    <mergeCell ref="I5:I6"/>
    <mergeCell ref="A5:B5"/>
    <mergeCell ref="H5:H6"/>
    <mergeCell ref="Z1:AB3"/>
    <mergeCell ref="J7:J8"/>
    <mergeCell ref="K7:K8"/>
    <mergeCell ref="L7:L8"/>
    <mergeCell ref="M7:M8"/>
    <mergeCell ref="N7:N8"/>
    <mergeCell ref="O7:O8"/>
    <mergeCell ref="J4:O5"/>
    <mergeCell ref="P4:U5"/>
    <mergeCell ref="V4:V5"/>
    <mergeCell ref="W4:AD4"/>
    <mergeCell ref="W5:Z5"/>
    <mergeCell ref="AA5:AD5"/>
    <mergeCell ref="V7:V8"/>
    <mergeCell ref="C1:V3"/>
    <mergeCell ref="W7:W8"/>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79998168889431442"/>
  </sheetPr>
  <dimension ref="A1:AIW14"/>
  <sheetViews>
    <sheetView topLeftCell="P3" zoomScaleNormal="100" zoomScalePageLayoutView="130" workbookViewId="0">
      <selection activeCell="Z7" sqref="Z7:Z8"/>
    </sheetView>
  </sheetViews>
  <sheetFormatPr baseColWidth="10" defaultColWidth="11.42578125" defaultRowHeight="15"/>
  <cols>
    <col min="1" max="1" width="23.140625" customWidth="1"/>
    <col min="2" max="2" width="23" customWidth="1"/>
    <col min="3" max="3" width="22.42578125" customWidth="1"/>
    <col min="4" max="5" width="22" customWidth="1"/>
    <col min="6" max="6" width="14.7109375" customWidth="1"/>
    <col min="7" max="7" width="14.140625" customWidth="1"/>
    <col min="8" max="8" width="17.42578125" customWidth="1"/>
    <col min="9" max="9" width="23.42578125" customWidth="1"/>
    <col min="10" max="10" width="22.28515625" customWidth="1"/>
    <col min="11" max="11" width="18.42578125" customWidth="1"/>
    <col min="12" max="12" width="14.42578125" hidden="1" customWidth="1"/>
    <col min="13" max="13" width="13.85546875" hidden="1" customWidth="1"/>
    <col min="14" max="14" width="24.42578125" hidden="1" customWidth="1"/>
    <col min="15" max="15" width="13.140625" hidden="1" customWidth="1"/>
    <col min="16" max="16" width="18.85546875" customWidth="1"/>
    <col min="17" max="17" width="19" customWidth="1"/>
    <col min="18" max="18" width="17.42578125" customWidth="1"/>
    <col min="19" max="19" width="13.42578125" bestFit="1" customWidth="1"/>
    <col min="20" max="20" width="13.42578125" hidden="1" customWidth="1"/>
    <col min="21" max="21" width="17.42578125" bestFit="1" customWidth="1"/>
    <col min="22" max="22" width="17.140625" customWidth="1"/>
    <col min="24" max="24" width="15.42578125" customWidth="1"/>
    <col min="25" max="25" width="15.85546875" customWidth="1"/>
    <col min="26" max="26" width="57.5703125" customWidth="1"/>
    <col min="28" max="28" width="17.7109375" customWidth="1"/>
    <col min="29" max="29" width="14.42578125" customWidth="1"/>
    <col min="30" max="30" width="69.85546875" customWidth="1"/>
    <col min="69" max="932" width="11.42578125" style="23"/>
  </cols>
  <sheetData>
    <row r="1" spans="1:933" s="1" customFormat="1">
      <c r="C1" s="238" t="s">
        <v>210</v>
      </c>
      <c r="D1" s="238"/>
      <c r="E1" s="238"/>
      <c r="F1" s="238"/>
      <c r="G1" s="238"/>
      <c r="H1" s="238"/>
      <c r="I1" s="238"/>
      <c r="J1" s="238"/>
      <c r="K1" s="238"/>
      <c r="L1" s="238"/>
      <c r="M1" s="238"/>
      <c r="N1" s="238"/>
      <c r="O1" s="238"/>
      <c r="P1" s="238"/>
      <c r="Q1" s="238"/>
      <c r="R1" s="238"/>
      <c r="S1" s="238"/>
      <c r="T1" s="238"/>
      <c r="U1" s="238"/>
      <c r="V1" s="238"/>
      <c r="AA1" s="219"/>
      <c r="AB1" s="220"/>
      <c r="AC1" s="76" t="s">
        <v>169</v>
      </c>
      <c r="AD1" s="79">
        <v>44512</v>
      </c>
      <c r="AE1"/>
      <c r="AF1"/>
      <c r="AG1"/>
      <c r="AH1"/>
      <c r="AI1"/>
      <c r="AJ1"/>
      <c r="AK1"/>
      <c r="AL1"/>
      <c r="AM1"/>
      <c r="AN1"/>
      <c r="AO1"/>
      <c r="AP1"/>
      <c r="AQ1"/>
      <c r="AR1"/>
      <c r="AS1"/>
      <c r="AT1"/>
      <c r="AU1"/>
      <c r="AV1"/>
      <c r="AW1"/>
      <c r="AX1"/>
      <c r="AY1"/>
      <c r="AZ1"/>
      <c r="BA1"/>
      <c r="BB1"/>
      <c r="BC1"/>
      <c r="BD1"/>
      <c r="BE1"/>
      <c r="BF1"/>
      <c r="BG1"/>
      <c r="BH1"/>
      <c r="BI1"/>
      <c r="BJ1"/>
      <c r="BK1"/>
      <c r="BL1"/>
      <c r="BM1"/>
      <c r="BN1"/>
      <c r="BO1"/>
      <c r="BP1"/>
    </row>
    <row r="2" spans="1:933" s="1" customFormat="1">
      <c r="C2" s="238"/>
      <c r="D2" s="238"/>
      <c r="E2" s="238"/>
      <c r="F2" s="238"/>
      <c r="G2" s="238"/>
      <c r="H2" s="238"/>
      <c r="I2" s="238"/>
      <c r="J2" s="238"/>
      <c r="K2" s="238"/>
      <c r="L2" s="238"/>
      <c r="M2" s="238"/>
      <c r="N2" s="238"/>
      <c r="O2" s="238"/>
      <c r="P2" s="238"/>
      <c r="Q2" s="238"/>
      <c r="R2" s="238"/>
      <c r="S2" s="238"/>
      <c r="T2" s="238"/>
      <c r="U2" s="238"/>
      <c r="V2" s="238"/>
      <c r="AA2" s="219"/>
      <c r="AB2" s="220"/>
      <c r="AC2" s="77" t="s">
        <v>0</v>
      </c>
      <c r="AD2" s="78">
        <v>3</v>
      </c>
      <c r="AE2"/>
      <c r="AF2"/>
      <c r="AG2"/>
      <c r="AH2"/>
      <c r="AI2"/>
      <c r="AJ2"/>
      <c r="AK2"/>
      <c r="AL2"/>
      <c r="AM2"/>
      <c r="AN2"/>
      <c r="AO2"/>
      <c r="AP2"/>
      <c r="AQ2"/>
      <c r="AR2"/>
      <c r="AS2"/>
      <c r="AT2"/>
      <c r="AU2"/>
      <c r="AV2"/>
      <c r="AW2"/>
      <c r="AX2"/>
      <c r="AY2"/>
      <c r="AZ2"/>
      <c r="BA2"/>
      <c r="BB2"/>
      <c r="BC2"/>
      <c r="BD2"/>
      <c r="BE2"/>
      <c r="BF2"/>
      <c r="BG2"/>
      <c r="BH2"/>
      <c r="BI2"/>
      <c r="BJ2"/>
      <c r="BK2"/>
      <c r="BL2"/>
      <c r="BM2"/>
      <c r="BN2"/>
      <c r="BO2"/>
      <c r="BP2"/>
    </row>
    <row r="3" spans="1:933" s="1" customFormat="1" ht="31.5" customHeight="1">
      <c r="C3" s="238"/>
      <c r="D3" s="238"/>
      <c r="E3" s="238"/>
      <c r="F3" s="238"/>
      <c r="G3" s="238"/>
      <c r="H3" s="238"/>
      <c r="I3" s="238"/>
      <c r="J3" s="238"/>
      <c r="K3" s="238"/>
      <c r="L3" s="238"/>
      <c r="M3" s="238"/>
      <c r="N3" s="238"/>
      <c r="O3" s="238"/>
      <c r="P3" s="238"/>
      <c r="Q3" s="238"/>
      <c r="R3" s="238"/>
      <c r="S3" s="238"/>
      <c r="T3" s="238"/>
      <c r="U3" s="238"/>
      <c r="V3" s="238"/>
      <c r="AA3" s="219"/>
      <c r="AB3" s="220"/>
      <c r="AC3" s="77" t="s">
        <v>170</v>
      </c>
      <c r="AD3" s="78" t="s">
        <v>171</v>
      </c>
      <c r="AE3"/>
      <c r="AF3"/>
      <c r="AG3"/>
      <c r="AH3"/>
      <c r="AI3"/>
      <c r="AJ3"/>
      <c r="AK3"/>
      <c r="AL3"/>
      <c r="AM3"/>
      <c r="AN3"/>
      <c r="AO3"/>
      <c r="AP3"/>
      <c r="AQ3"/>
      <c r="AR3"/>
      <c r="AS3"/>
      <c r="AT3"/>
      <c r="AU3"/>
      <c r="AV3"/>
      <c r="AW3"/>
      <c r="AX3"/>
      <c r="AY3"/>
      <c r="AZ3"/>
      <c r="BA3"/>
      <c r="BB3"/>
      <c r="BC3"/>
      <c r="BD3"/>
      <c r="BE3"/>
      <c r="BF3"/>
      <c r="BG3"/>
      <c r="BH3"/>
      <c r="BI3"/>
      <c r="BJ3"/>
      <c r="BK3"/>
      <c r="BL3"/>
      <c r="BM3"/>
      <c r="BN3"/>
      <c r="BO3"/>
      <c r="BP3"/>
    </row>
    <row r="4" spans="1:933"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25" t="s">
        <v>62</v>
      </c>
      <c r="X4" s="226"/>
      <c r="Y4" s="226"/>
      <c r="Z4" s="226"/>
      <c r="AA4" s="226"/>
      <c r="AB4" s="226"/>
      <c r="AC4" s="226"/>
      <c r="AD4" s="227"/>
      <c r="AE4"/>
      <c r="AF4"/>
      <c r="AG4"/>
      <c r="AH4"/>
      <c r="AI4"/>
      <c r="AJ4"/>
      <c r="AK4"/>
      <c r="AL4"/>
      <c r="AM4"/>
      <c r="AN4"/>
      <c r="AO4"/>
      <c r="AP4"/>
      <c r="AQ4"/>
      <c r="AR4"/>
      <c r="AS4"/>
      <c r="AT4"/>
      <c r="AU4"/>
      <c r="AV4"/>
      <c r="AW4"/>
      <c r="AX4"/>
      <c r="AY4"/>
      <c r="AZ4"/>
      <c r="BA4"/>
      <c r="BB4"/>
      <c r="BC4"/>
      <c r="BD4"/>
      <c r="BE4"/>
      <c r="BF4"/>
      <c r="BG4"/>
      <c r="BH4"/>
      <c r="BI4"/>
      <c r="BJ4"/>
      <c r="BK4"/>
      <c r="BL4"/>
      <c r="BM4"/>
      <c r="BN4"/>
      <c r="BO4"/>
      <c r="BP4"/>
    </row>
    <row r="5" spans="1:933" s="9" customFormat="1" ht="45">
      <c r="A5" s="228" t="s">
        <v>5</v>
      </c>
      <c r="B5" s="223"/>
      <c r="C5" s="228" t="s">
        <v>6</v>
      </c>
      <c r="D5" s="224"/>
      <c r="E5" s="228" t="s">
        <v>7</v>
      </c>
      <c r="F5" s="224"/>
      <c r="G5" s="72"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c r="AF5"/>
      <c r="AG5"/>
      <c r="AH5"/>
      <c r="AI5"/>
      <c r="AJ5"/>
      <c r="AK5"/>
      <c r="AL5"/>
      <c r="AM5"/>
      <c r="AN5"/>
      <c r="AO5"/>
      <c r="AP5"/>
      <c r="AQ5"/>
      <c r="AR5"/>
      <c r="AS5"/>
      <c r="AT5"/>
      <c r="AU5"/>
      <c r="AV5"/>
      <c r="AW5"/>
      <c r="AX5"/>
      <c r="AY5"/>
      <c r="AZ5"/>
      <c r="BA5"/>
      <c r="BB5"/>
      <c r="BC5"/>
      <c r="BD5"/>
      <c r="BE5"/>
      <c r="BF5"/>
      <c r="BG5"/>
      <c r="BH5"/>
      <c r="BI5"/>
      <c r="BJ5"/>
      <c r="BK5"/>
      <c r="BL5"/>
      <c r="BM5"/>
      <c r="BN5"/>
      <c r="BO5"/>
      <c r="BP5"/>
    </row>
    <row r="6" spans="1:933" s="9" customFormat="1" ht="45">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c r="AE6"/>
      <c r="AF6"/>
      <c r="AG6"/>
      <c r="AH6"/>
      <c r="AI6"/>
      <c r="AJ6"/>
      <c r="AK6"/>
      <c r="AL6"/>
      <c r="AM6"/>
      <c r="AN6"/>
      <c r="AO6"/>
      <c r="AP6"/>
      <c r="AQ6"/>
      <c r="AR6"/>
      <c r="AS6"/>
      <c r="AT6"/>
      <c r="AU6"/>
      <c r="AV6"/>
      <c r="AW6"/>
      <c r="AX6"/>
      <c r="AY6"/>
      <c r="AZ6"/>
      <c r="BA6"/>
      <c r="BB6"/>
      <c r="BC6"/>
      <c r="BD6"/>
      <c r="BE6"/>
      <c r="BF6"/>
      <c r="BG6"/>
      <c r="BH6"/>
      <c r="BI6"/>
      <c r="BJ6"/>
      <c r="BK6"/>
      <c r="BL6"/>
      <c r="BM6"/>
      <c r="BN6"/>
      <c r="BO6"/>
      <c r="BP6"/>
    </row>
    <row r="7" spans="1:933" s="10" customFormat="1" ht="267.75">
      <c r="A7" s="323" t="s">
        <v>251</v>
      </c>
      <c r="B7" s="323" t="s">
        <v>252</v>
      </c>
      <c r="C7" s="323" t="s">
        <v>49</v>
      </c>
      <c r="D7" s="323" t="s">
        <v>71</v>
      </c>
      <c r="E7" s="323" t="s">
        <v>29</v>
      </c>
      <c r="F7" s="282" t="s">
        <v>48</v>
      </c>
      <c r="G7" s="323" t="s">
        <v>42</v>
      </c>
      <c r="H7" s="323" t="s">
        <v>50</v>
      </c>
      <c r="I7" s="323" t="s">
        <v>53</v>
      </c>
      <c r="J7" s="324" t="s">
        <v>51</v>
      </c>
      <c r="K7" s="324" t="s">
        <v>204</v>
      </c>
      <c r="L7" s="324" t="s">
        <v>83</v>
      </c>
      <c r="M7" s="324" t="s">
        <v>37</v>
      </c>
      <c r="N7" s="324"/>
      <c r="O7" s="326">
        <v>0.1</v>
      </c>
      <c r="P7" s="50" t="s">
        <v>197</v>
      </c>
      <c r="Q7" s="50" t="s">
        <v>198</v>
      </c>
      <c r="R7" s="49" t="s">
        <v>83</v>
      </c>
      <c r="S7" s="73" t="s">
        <v>37</v>
      </c>
      <c r="T7" s="50"/>
      <c r="U7" s="59">
        <v>0.57999999999999996</v>
      </c>
      <c r="V7" s="322" t="s">
        <v>132</v>
      </c>
      <c r="W7" s="328">
        <v>0.157</v>
      </c>
      <c r="X7" s="330">
        <v>0.1</v>
      </c>
      <c r="Y7" s="332">
        <v>1</v>
      </c>
      <c r="Z7" s="334" t="s">
        <v>291</v>
      </c>
      <c r="AA7" s="58">
        <v>0.57999999999999996</v>
      </c>
      <c r="AB7" s="58">
        <v>0.57999999999999996</v>
      </c>
      <c r="AC7" s="137">
        <f>AA7/AB7</f>
        <v>1</v>
      </c>
      <c r="AD7" s="51" t="s">
        <v>292</v>
      </c>
      <c r="AE7"/>
      <c r="AF7"/>
      <c r="AG7"/>
      <c r="AH7"/>
      <c r="AI7"/>
      <c r="AJ7"/>
      <c r="AK7"/>
      <c r="AL7"/>
      <c r="AM7"/>
      <c r="AN7"/>
      <c r="AO7"/>
      <c r="AP7"/>
      <c r="AQ7"/>
      <c r="AR7"/>
      <c r="AS7"/>
      <c r="AT7"/>
      <c r="AU7"/>
      <c r="AV7"/>
      <c r="AW7"/>
      <c r="AX7"/>
      <c r="AY7"/>
      <c r="AZ7"/>
      <c r="BA7"/>
      <c r="BB7"/>
      <c r="BC7"/>
      <c r="BD7"/>
      <c r="BE7"/>
      <c r="BF7"/>
      <c r="BG7"/>
      <c r="BH7"/>
      <c r="BI7"/>
      <c r="BJ7"/>
      <c r="BK7"/>
      <c r="BL7"/>
      <c r="BM7"/>
      <c r="BN7"/>
      <c r="BO7"/>
      <c r="BP7"/>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c r="TA7" s="23"/>
      <c r="TB7" s="23"/>
      <c r="TC7" s="23"/>
      <c r="TD7" s="23"/>
      <c r="TE7" s="23"/>
      <c r="TF7" s="23"/>
      <c r="TG7" s="23"/>
      <c r="TH7" s="23"/>
      <c r="TI7" s="23"/>
      <c r="TJ7" s="23"/>
      <c r="TK7" s="23"/>
      <c r="TL7" s="23"/>
      <c r="TM7" s="23"/>
      <c r="TN7" s="23"/>
      <c r="TO7" s="23"/>
      <c r="TP7" s="23"/>
      <c r="TQ7" s="23"/>
      <c r="TR7" s="23"/>
      <c r="TS7" s="23"/>
      <c r="TT7" s="23"/>
      <c r="TU7" s="23"/>
      <c r="TV7" s="23"/>
      <c r="TW7" s="23"/>
      <c r="TX7" s="23"/>
      <c r="TY7" s="23"/>
      <c r="TZ7" s="23"/>
      <c r="UA7" s="23"/>
      <c r="UB7" s="23"/>
      <c r="UC7" s="23"/>
      <c r="UD7" s="23"/>
      <c r="UE7" s="23"/>
      <c r="UF7" s="23"/>
      <c r="UG7" s="23"/>
      <c r="UH7" s="23"/>
      <c r="UI7" s="23"/>
      <c r="UJ7" s="23"/>
      <c r="UK7" s="23"/>
      <c r="UL7" s="23"/>
      <c r="UM7" s="23"/>
      <c r="UN7" s="23"/>
      <c r="UO7" s="23"/>
      <c r="UP7" s="23"/>
      <c r="UQ7" s="23"/>
      <c r="UR7" s="23"/>
      <c r="US7" s="23"/>
      <c r="UT7" s="23"/>
      <c r="UU7" s="23"/>
      <c r="UV7" s="23"/>
      <c r="UW7" s="23"/>
      <c r="UX7" s="23"/>
      <c r="UY7" s="23"/>
      <c r="UZ7" s="23"/>
      <c r="VA7" s="23"/>
      <c r="VB7" s="23"/>
      <c r="VC7" s="23"/>
      <c r="VD7" s="23"/>
      <c r="VE7" s="23"/>
      <c r="VF7" s="23"/>
      <c r="VG7" s="23"/>
      <c r="VH7" s="23"/>
      <c r="VI7" s="23"/>
      <c r="VJ7" s="23"/>
      <c r="VK7" s="23"/>
      <c r="VL7" s="23"/>
      <c r="VM7" s="23"/>
      <c r="VN7" s="23"/>
      <c r="VO7" s="23"/>
      <c r="VP7" s="23"/>
      <c r="VQ7" s="23"/>
      <c r="VR7" s="23"/>
      <c r="VS7" s="23"/>
      <c r="VT7" s="23"/>
      <c r="VU7" s="23"/>
      <c r="VV7" s="23"/>
      <c r="VW7" s="23"/>
      <c r="VX7" s="23"/>
      <c r="VY7" s="23"/>
      <c r="VZ7" s="23"/>
      <c r="WA7" s="23"/>
      <c r="WB7" s="23"/>
      <c r="WC7" s="23"/>
      <c r="WD7" s="23"/>
      <c r="WE7" s="23"/>
      <c r="WF7" s="23"/>
      <c r="WG7" s="23"/>
      <c r="WH7" s="23"/>
      <c r="WI7" s="23"/>
      <c r="WJ7" s="23"/>
      <c r="WK7" s="23"/>
      <c r="WL7" s="23"/>
      <c r="WM7" s="23"/>
      <c r="WN7" s="23"/>
      <c r="WO7" s="23"/>
      <c r="WP7" s="23"/>
      <c r="WQ7" s="23"/>
      <c r="WR7" s="23"/>
      <c r="WS7" s="23"/>
      <c r="WT7" s="23"/>
      <c r="WU7" s="23"/>
      <c r="WV7" s="23"/>
      <c r="WW7" s="23"/>
      <c r="WX7" s="23"/>
      <c r="WY7" s="23"/>
      <c r="WZ7" s="23"/>
      <c r="XA7" s="23"/>
      <c r="XB7" s="23"/>
      <c r="XC7" s="23"/>
      <c r="XD7" s="23"/>
      <c r="XE7" s="23"/>
      <c r="XF7" s="23"/>
      <c r="XG7" s="23"/>
      <c r="XH7" s="23"/>
      <c r="XI7" s="23"/>
      <c r="XJ7" s="23"/>
      <c r="XK7" s="23"/>
      <c r="XL7" s="23"/>
      <c r="XM7" s="23"/>
      <c r="XN7" s="23"/>
      <c r="XO7" s="23"/>
      <c r="XP7" s="23"/>
      <c r="XQ7" s="23"/>
      <c r="XR7" s="23"/>
      <c r="XS7" s="23"/>
      <c r="XT7" s="23"/>
      <c r="XU7" s="23"/>
      <c r="XV7" s="23"/>
      <c r="XW7" s="23"/>
      <c r="XX7" s="23"/>
      <c r="XY7" s="23"/>
      <c r="XZ7" s="23"/>
      <c r="YA7" s="23"/>
      <c r="YB7" s="23"/>
      <c r="YC7" s="23"/>
      <c r="YD7" s="23"/>
      <c r="YE7" s="23"/>
      <c r="YF7" s="23"/>
      <c r="YG7" s="23"/>
      <c r="YH7" s="23"/>
      <c r="YI7" s="23"/>
      <c r="YJ7" s="23"/>
      <c r="YK7" s="23"/>
      <c r="YL7" s="23"/>
      <c r="YM7" s="23"/>
      <c r="YN7" s="23"/>
      <c r="YO7" s="23"/>
      <c r="YP7" s="23"/>
      <c r="YQ7" s="23"/>
      <c r="YR7" s="23"/>
      <c r="YS7" s="23"/>
      <c r="YT7" s="23"/>
      <c r="YU7" s="23"/>
      <c r="YV7" s="23"/>
      <c r="YW7" s="23"/>
      <c r="YX7" s="23"/>
      <c r="YY7" s="23"/>
      <c r="YZ7" s="23"/>
      <c r="ZA7" s="23"/>
      <c r="ZB7" s="23"/>
      <c r="ZC7" s="23"/>
      <c r="ZD7" s="23"/>
      <c r="ZE7" s="23"/>
      <c r="ZF7" s="23"/>
      <c r="ZG7" s="23"/>
      <c r="ZH7" s="23"/>
      <c r="ZI7" s="23"/>
      <c r="ZJ7" s="23"/>
      <c r="ZK7" s="23"/>
      <c r="ZL7" s="23"/>
      <c r="ZM7" s="23"/>
      <c r="ZN7" s="23"/>
      <c r="ZO7" s="23"/>
      <c r="ZP7" s="23"/>
      <c r="ZQ7" s="23"/>
      <c r="ZR7" s="23"/>
      <c r="ZS7" s="23"/>
      <c r="ZT7" s="23"/>
      <c r="ZU7" s="23"/>
      <c r="ZV7" s="23"/>
      <c r="ZW7" s="23"/>
      <c r="ZX7" s="23"/>
      <c r="ZY7" s="23"/>
      <c r="ZZ7" s="23"/>
      <c r="AAA7" s="23"/>
      <c r="AAB7" s="23"/>
      <c r="AAC7" s="23"/>
      <c r="AAD7" s="23"/>
      <c r="AAE7" s="23"/>
      <c r="AAF7" s="23"/>
      <c r="AAG7" s="23"/>
      <c r="AAH7" s="23"/>
      <c r="AAI7" s="23"/>
      <c r="AAJ7" s="23"/>
      <c r="AAK7" s="23"/>
      <c r="AAL7" s="23"/>
      <c r="AAM7" s="23"/>
      <c r="AAN7" s="23"/>
      <c r="AAO7" s="23"/>
      <c r="AAP7" s="23"/>
      <c r="AAQ7" s="23"/>
      <c r="AAR7" s="23"/>
      <c r="AAS7" s="23"/>
      <c r="AAT7" s="23"/>
      <c r="AAU7" s="23"/>
      <c r="AAV7" s="23"/>
      <c r="AAW7" s="23"/>
      <c r="AAX7" s="23"/>
      <c r="AAY7" s="23"/>
      <c r="AAZ7" s="23"/>
      <c r="ABA7" s="23"/>
      <c r="ABB7" s="23"/>
      <c r="ABC7" s="23"/>
      <c r="ABD7" s="23"/>
      <c r="ABE7" s="23"/>
      <c r="ABF7" s="23"/>
      <c r="ABG7" s="23"/>
      <c r="ABH7" s="23"/>
      <c r="ABI7" s="23"/>
      <c r="ABJ7" s="23"/>
      <c r="ABK7" s="23"/>
      <c r="ABL7" s="23"/>
      <c r="ABM7" s="23"/>
      <c r="ABN7" s="23"/>
      <c r="ABO7" s="23"/>
      <c r="ABP7" s="23"/>
      <c r="ABQ7" s="23"/>
      <c r="ABR7" s="23"/>
      <c r="ABS7" s="23"/>
      <c r="ABT7" s="23"/>
      <c r="ABU7" s="23"/>
      <c r="ABV7" s="23"/>
      <c r="ABW7" s="23"/>
      <c r="ABX7" s="23"/>
      <c r="ABY7" s="23"/>
      <c r="ABZ7" s="23"/>
      <c r="ACA7" s="23"/>
      <c r="ACB7" s="23"/>
      <c r="ACC7" s="23"/>
      <c r="ACD7" s="23"/>
      <c r="ACE7" s="23"/>
      <c r="ACF7" s="23"/>
      <c r="ACG7" s="23"/>
      <c r="ACH7" s="23"/>
      <c r="ACI7" s="23"/>
      <c r="ACJ7" s="23"/>
      <c r="ACK7" s="23"/>
      <c r="ACL7" s="23"/>
      <c r="ACM7" s="23"/>
      <c r="ACN7" s="23"/>
      <c r="ACO7" s="23"/>
      <c r="ACP7" s="23"/>
      <c r="ACQ7" s="23"/>
      <c r="ACR7" s="23"/>
      <c r="ACS7" s="23"/>
      <c r="ACT7" s="23"/>
      <c r="ACU7" s="23"/>
      <c r="ACV7" s="23"/>
      <c r="ACW7" s="23"/>
      <c r="ACX7" s="23"/>
      <c r="ACY7" s="23"/>
      <c r="ACZ7" s="23"/>
      <c r="ADA7" s="23"/>
      <c r="ADB7" s="23"/>
      <c r="ADC7" s="23"/>
      <c r="ADD7" s="23"/>
      <c r="ADE7" s="23"/>
      <c r="ADF7" s="23"/>
      <c r="ADG7" s="23"/>
      <c r="ADH7" s="23"/>
      <c r="ADI7" s="23"/>
      <c r="ADJ7" s="23"/>
      <c r="ADK7" s="23"/>
      <c r="ADL7" s="23"/>
      <c r="ADM7" s="23"/>
      <c r="ADN7" s="23"/>
      <c r="ADO7" s="23"/>
      <c r="ADP7" s="23"/>
      <c r="ADQ7" s="23"/>
      <c r="ADR7" s="23"/>
      <c r="ADS7" s="23"/>
      <c r="ADT7" s="23"/>
      <c r="ADU7" s="23"/>
      <c r="ADV7" s="23"/>
      <c r="ADW7" s="23"/>
      <c r="ADX7" s="23"/>
      <c r="ADY7" s="23"/>
      <c r="ADZ7" s="23"/>
      <c r="AEA7" s="23"/>
      <c r="AEB7" s="23"/>
      <c r="AEC7" s="23"/>
      <c r="AED7" s="23"/>
      <c r="AEE7" s="23"/>
      <c r="AEF7" s="23"/>
      <c r="AEG7" s="23"/>
      <c r="AEH7" s="23"/>
      <c r="AEI7" s="23"/>
      <c r="AEJ7" s="23"/>
      <c r="AEK7" s="23"/>
      <c r="AEL7" s="23"/>
      <c r="AEM7" s="23"/>
      <c r="AEN7" s="23"/>
      <c r="AEO7" s="23"/>
      <c r="AEP7" s="23"/>
      <c r="AEQ7" s="23"/>
      <c r="AER7" s="23"/>
      <c r="AES7" s="23"/>
      <c r="AET7" s="23"/>
      <c r="AEU7" s="23"/>
      <c r="AEV7" s="23"/>
      <c r="AEW7" s="23"/>
      <c r="AEX7" s="23"/>
      <c r="AEY7" s="23"/>
      <c r="AEZ7" s="23"/>
      <c r="AFA7" s="23"/>
      <c r="AFB7" s="23"/>
      <c r="AFC7" s="23"/>
      <c r="AFD7" s="23"/>
      <c r="AFE7" s="23"/>
      <c r="AFF7" s="23"/>
      <c r="AFG7" s="23"/>
      <c r="AFH7" s="23"/>
      <c r="AFI7" s="23"/>
      <c r="AFJ7" s="23"/>
      <c r="AFK7" s="23"/>
      <c r="AFL7" s="23"/>
      <c r="AFM7" s="23"/>
      <c r="AFN7" s="23"/>
      <c r="AFO7" s="23"/>
      <c r="AFP7" s="23"/>
      <c r="AFQ7" s="23"/>
      <c r="AFR7" s="23"/>
      <c r="AFS7" s="23"/>
      <c r="AFT7" s="23"/>
      <c r="AFU7" s="23"/>
      <c r="AFV7" s="23"/>
      <c r="AFW7" s="23"/>
      <c r="AFX7" s="23"/>
      <c r="AFY7" s="23"/>
      <c r="AFZ7" s="23"/>
      <c r="AGA7" s="23"/>
      <c r="AGB7" s="23"/>
      <c r="AGC7" s="23"/>
      <c r="AGD7" s="23"/>
      <c r="AGE7" s="23"/>
      <c r="AGF7" s="23"/>
      <c r="AGG7" s="23"/>
      <c r="AGH7" s="23"/>
      <c r="AGI7" s="23"/>
      <c r="AGJ7" s="23"/>
      <c r="AGK7" s="23"/>
      <c r="AGL7" s="23"/>
      <c r="AGM7" s="23"/>
      <c r="AGN7" s="23"/>
      <c r="AGO7" s="23"/>
      <c r="AGP7" s="23"/>
      <c r="AGQ7" s="23"/>
      <c r="AGR7" s="23"/>
      <c r="AGS7" s="23"/>
      <c r="AGT7" s="23"/>
      <c r="AGU7" s="23"/>
      <c r="AGV7" s="23"/>
      <c r="AGW7" s="23"/>
      <c r="AGX7" s="23"/>
      <c r="AGY7" s="23"/>
      <c r="AGZ7" s="23"/>
      <c r="AHA7" s="23"/>
      <c r="AHB7" s="23"/>
      <c r="AHC7" s="23"/>
      <c r="AHD7" s="23"/>
      <c r="AHE7" s="23"/>
      <c r="AHF7" s="23"/>
      <c r="AHG7" s="23"/>
      <c r="AHH7" s="23"/>
      <c r="AHI7" s="23"/>
      <c r="AHJ7" s="23"/>
      <c r="AHK7" s="23"/>
      <c r="AHL7" s="23"/>
      <c r="AHM7" s="23"/>
      <c r="AHN7" s="23"/>
      <c r="AHO7" s="23"/>
      <c r="AHP7" s="23"/>
      <c r="AHQ7" s="23"/>
      <c r="AHR7" s="23"/>
      <c r="AHS7" s="23"/>
      <c r="AHT7" s="23"/>
      <c r="AHU7" s="23"/>
      <c r="AHV7" s="23"/>
      <c r="AHW7" s="23"/>
      <c r="AHX7" s="23"/>
      <c r="AHY7" s="23"/>
      <c r="AHZ7" s="23"/>
      <c r="AIA7" s="23"/>
      <c r="AIB7" s="23"/>
      <c r="AIC7" s="23"/>
      <c r="AID7" s="23"/>
      <c r="AIE7" s="23"/>
      <c r="AIF7" s="23"/>
      <c r="AIG7" s="23"/>
      <c r="AIH7" s="23"/>
      <c r="AII7" s="23"/>
      <c r="AIJ7" s="23"/>
      <c r="AIK7" s="23"/>
      <c r="AIL7" s="23"/>
      <c r="AIM7" s="23"/>
      <c r="AIN7" s="23"/>
      <c r="AIO7" s="23"/>
      <c r="AIP7" s="23"/>
      <c r="AIQ7" s="23"/>
      <c r="AIR7" s="23"/>
      <c r="AIS7" s="23"/>
      <c r="AIT7" s="23"/>
      <c r="AIU7" s="23"/>
      <c r="AIV7" s="23"/>
      <c r="AIW7" s="25"/>
    </row>
    <row r="8" spans="1:933" s="10" customFormat="1" ht="84">
      <c r="A8" s="323"/>
      <c r="B8" s="323"/>
      <c r="C8" s="323"/>
      <c r="D8" s="323"/>
      <c r="E8" s="323"/>
      <c r="F8" s="282"/>
      <c r="G8" s="323"/>
      <c r="H8" s="323"/>
      <c r="I8" s="323"/>
      <c r="J8" s="325"/>
      <c r="K8" s="325"/>
      <c r="L8" s="325"/>
      <c r="M8" s="325"/>
      <c r="N8" s="325"/>
      <c r="O8" s="327"/>
      <c r="P8" s="48" t="s">
        <v>199</v>
      </c>
      <c r="Q8" s="48" t="s">
        <v>205</v>
      </c>
      <c r="R8" s="74" t="s">
        <v>83</v>
      </c>
      <c r="S8" s="74" t="s">
        <v>33</v>
      </c>
      <c r="T8" s="48"/>
      <c r="U8" s="173">
        <v>20</v>
      </c>
      <c r="V8" s="322"/>
      <c r="W8" s="329"/>
      <c r="X8" s="331"/>
      <c r="Y8" s="333"/>
      <c r="Z8" s="335"/>
      <c r="AA8" s="49">
        <v>20</v>
      </c>
      <c r="AB8" s="50">
        <v>20</v>
      </c>
      <c r="AC8" s="135">
        <f>AA8/AB8</f>
        <v>1</v>
      </c>
      <c r="AD8" s="73" t="s">
        <v>293</v>
      </c>
      <c r="AE8"/>
      <c r="AF8"/>
      <c r="AG8"/>
      <c r="AH8"/>
      <c r="AI8"/>
      <c r="AJ8"/>
      <c r="AK8"/>
      <c r="AL8"/>
      <c r="AM8"/>
      <c r="AN8"/>
      <c r="AO8"/>
      <c r="AP8"/>
      <c r="AQ8"/>
      <c r="AR8"/>
      <c r="AS8"/>
      <c r="AT8"/>
      <c r="AU8"/>
      <c r="AV8"/>
      <c r="AW8"/>
      <c r="AX8"/>
      <c r="AY8"/>
      <c r="AZ8"/>
      <c r="BA8"/>
      <c r="BB8"/>
      <c r="BC8"/>
      <c r="BD8"/>
      <c r="BE8"/>
      <c r="BF8"/>
      <c r="BG8"/>
      <c r="BH8"/>
      <c r="BI8"/>
      <c r="BJ8"/>
      <c r="BK8"/>
      <c r="BL8"/>
      <c r="BM8"/>
      <c r="BN8"/>
      <c r="BO8"/>
      <c r="BP8"/>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5"/>
    </row>
    <row r="9" spans="1:933" ht="45.75" thickBot="1">
      <c r="X9" s="85" t="s">
        <v>133</v>
      </c>
      <c r="Y9" s="136">
        <f>AVERAGE(Y6:Y8)</f>
        <v>1</v>
      </c>
      <c r="AB9" s="85" t="s">
        <v>133</v>
      </c>
      <c r="AC9" s="136">
        <f>AVERAGE(AC6:AC8)</f>
        <v>1</v>
      </c>
    </row>
    <row r="10" spans="1:933">
      <c r="S10" s="11"/>
    </row>
    <row r="13" spans="1:933">
      <c r="Y13" s="12"/>
    </row>
    <row r="14" spans="1:933">
      <c r="Y14" s="13"/>
    </row>
  </sheetData>
  <mergeCells count="34">
    <mergeCell ref="O7:O8"/>
    <mergeCell ref="W7:W8"/>
    <mergeCell ref="X7:X8"/>
    <mergeCell ref="Y7:Y8"/>
    <mergeCell ref="Z7:Z8"/>
    <mergeCell ref="J7:J8"/>
    <mergeCell ref="K7:K8"/>
    <mergeCell ref="L7:L8"/>
    <mergeCell ref="M7:M8"/>
    <mergeCell ref="N7:N8"/>
    <mergeCell ref="A5:B5"/>
    <mergeCell ref="V4:V5"/>
    <mergeCell ref="W4:AD4"/>
    <mergeCell ref="C5:D5"/>
    <mergeCell ref="E5:F5"/>
    <mergeCell ref="I5:I6"/>
    <mergeCell ref="W5:Z5"/>
    <mergeCell ref="AA5:AD5"/>
    <mergeCell ref="AA1:AB3"/>
    <mergeCell ref="H5:H6"/>
    <mergeCell ref="V7:V8"/>
    <mergeCell ref="A7:A8"/>
    <mergeCell ref="B7:B8"/>
    <mergeCell ref="C7:C8"/>
    <mergeCell ref="D7:D8"/>
    <mergeCell ref="E7:E8"/>
    <mergeCell ref="F7:F8"/>
    <mergeCell ref="G7:G8"/>
    <mergeCell ref="H7:H8"/>
    <mergeCell ref="I7:I8"/>
    <mergeCell ref="C1:V3"/>
    <mergeCell ref="A4:I4"/>
    <mergeCell ref="J4:O5"/>
    <mergeCell ref="P4:U5"/>
  </mergeCells>
  <pageMargins left="0.7" right="0.7" top="0.75" bottom="0.75" header="0.3" footer="0.3"/>
  <pageSetup orientation="landscape"/>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8E51D-CC6B-4EFC-A844-2B24E476AD96}">
  <sheetPr>
    <tabColor theme="9" tint="0.79998168889431442"/>
  </sheetPr>
  <dimension ref="A1:AL9"/>
  <sheetViews>
    <sheetView topLeftCell="I1" zoomScale="130" zoomScaleNormal="130" workbookViewId="0">
      <selection activeCell="Y8" sqref="Y8"/>
    </sheetView>
  </sheetViews>
  <sheetFormatPr baseColWidth="10" defaultColWidth="11.42578125" defaultRowHeight="15"/>
  <cols>
    <col min="1" max="1" width="21.140625" style="15" customWidth="1"/>
    <col min="2" max="2" width="17.85546875" style="15" customWidth="1"/>
    <col min="3" max="3" width="26.42578125" style="15" customWidth="1"/>
    <col min="4" max="4" width="18.140625" style="15" customWidth="1"/>
    <col min="5" max="5" width="20.42578125" style="15" customWidth="1"/>
    <col min="6" max="6" width="15.42578125" style="15" customWidth="1"/>
    <col min="7" max="7" width="19.7109375" style="15" customWidth="1"/>
    <col min="8" max="8" width="16.42578125" style="15" customWidth="1"/>
    <col min="9" max="9" width="21.85546875" style="15" customWidth="1"/>
    <col min="10" max="10" width="23" style="15" customWidth="1"/>
    <col min="11" max="11" width="25.42578125" style="15" customWidth="1"/>
    <col min="12" max="12" width="13.42578125" style="15" customWidth="1"/>
    <col min="13" max="13" width="11.42578125" style="15"/>
    <col min="14" max="14" width="20.28515625" style="15" hidden="1" customWidth="1"/>
    <col min="15" max="15" width="20.140625" style="15" customWidth="1"/>
    <col min="16" max="16" width="25.28515625" style="15" hidden="1" customWidth="1"/>
    <col min="17" max="17" width="20.85546875" style="15" hidden="1" customWidth="1"/>
    <col min="18" max="18" width="17.85546875" style="15" hidden="1" customWidth="1"/>
    <col min="19" max="19" width="17.42578125" style="16" hidden="1" customWidth="1"/>
    <col min="20" max="20" width="16.7109375" style="16" hidden="1" customWidth="1"/>
    <col min="21" max="21" width="16.7109375" style="15" hidden="1" customWidth="1"/>
    <col min="22" max="22" width="16.28515625" style="15" customWidth="1"/>
    <col min="23" max="23" width="10.28515625" style="15" customWidth="1"/>
    <col min="24" max="24" width="16.5703125" style="15" customWidth="1"/>
    <col min="25" max="25" width="11.28515625" style="15" customWidth="1"/>
    <col min="26" max="26" width="116.7109375" style="15" customWidth="1"/>
    <col min="27" max="27" width="11.42578125" style="15"/>
    <col min="28" max="28" width="12.42578125" style="15" customWidth="1"/>
    <col min="29" max="29" width="14.7109375" style="15" customWidth="1"/>
    <col min="30" max="30" width="57.140625" style="15" customWidth="1"/>
    <col min="31" max="16384" width="11.42578125" style="15"/>
  </cols>
  <sheetData>
    <row r="1" spans="1:38" s="1" customFormat="1" ht="12">
      <c r="C1" s="238" t="s">
        <v>210</v>
      </c>
      <c r="D1" s="238"/>
      <c r="E1" s="238"/>
      <c r="F1" s="238"/>
      <c r="G1" s="238"/>
      <c r="H1" s="238"/>
      <c r="I1" s="238"/>
      <c r="J1" s="238"/>
      <c r="K1" s="238"/>
      <c r="L1" s="238"/>
      <c r="M1" s="238"/>
      <c r="N1" s="238"/>
      <c r="O1" s="238"/>
      <c r="P1" s="238"/>
      <c r="Q1" s="238"/>
      <c r="R1" s="238"/>
      <c r="S1" s="238"/>
      <c r="T1" s="238"/>
      <c r="U1" s="238"/>
      <c r="V1" s="238"/>
      <c r="Z1" s="219"/>
      <c r="AA1" s="219"/>
      <c r="AB1" s="220"/>
      <c r="AC1" s="76" t="s">
        <v>169</v>
      </c>
      <c r="AD1" s="79">
        <v>44512</v>
      </c>
      <c r="AE1" s="6"/>
      <c r="AF1" s="6"/>
      <c r="AG1" s="6"/>
      <c r="AH1" s="6"/>
      <c r="AI1" s="6"/>
      <c r="AJ1" s="6"/>
      <c r="AK1" s="6"/>
      <c r="AL1" s="6"/>
    </row>
    <row r="2" spans="1:38" s="1" customFormat="1" ht="21.75" customHeight="1">
      <c r="C2" s="238"/>
      <c r="D2" s="238"/>
      <c r="E2" s="238"/>
      <c r="F2" s="238"/>
      <c r="G2" s="238"/>
      <c r="H2" s="238"/>
      <c r="I2" s="238"/>
      <c r="J2" s="238"/>
      <c r="K2" s="238"/>
      <c r="L2" s="238"/>
      <c r="M2" s="238"/>
      <c r="N2" s="238"/>
      <c r="O2" s="238"/>
      <c r="P2" s="238"/>
      <c r="Q2" s="238"/>
      <c r="R2" s="238"/>
      <c r="S2" s="238"/>
      <c r="T2" s="238"/>
      <c r="U2" s="238"/>
      <c r="V2" s="238"/>
      <c r="Z2" s="219"/>
      <c r="AA2" s="219"/>
      <c r="AB2" s="220"/>
      <c r="AC2" s="77" t="s">
        <v>0</v>
      </c>
      <c r="AD2" s="78">
        <v>3</v>
      </c>
      <c r="AE2" s="6"/>
      <c r="AF2" s="6"/>
      <c r="AG2" s="6"/>
      <c r="AH2" s="6"/>
      <c r="AI2" s="6"/>
      <c r="AJ2" s="6"/>
      <c r="AK2" s="6"/>
      <c r="AL2" s="6"/>
    </row>
    <row r="3" spans="1:38" s="1" customFormat="1" ht="30" customHeight="1">
      <c r="C3" s="238"/>
      <c r="D3" s="238"/>
      <c r="E3" s="238"/>
      <c r="F3" s="238"/>
      <c r="G3" s="238"/>
      <c r="H3" s="238"/>
      <c r="I3" s="238"/>
      <c r="J3" s="238"/>
      <c r="K3" s="238"/>
      <c r="L3" s="238"/>
      <c r="M3" s="238"/>
      <c r="N3" s="238"/>
      <c r="O3" s="238"/>
      <c r="P3" s="238"/>
      <c r="Q3" s="238"/>
      <c r="R3" s="238"/>
      <c r="S3" s="238"/>
      <c r="T3" s="238"/>
      <c r="U3" s="238"/>
      <c r="V3" s="238"/>
      <c r="Z3" s="219"/>
      <c r="AA3" s="219"/>
      <c r="AB3" s="220"/>
      <c r="AC3" s="77" t="s">
        <v>170</v>
      </c>
      <c r="AD3" s="78" t="s">
        <v>171</v>
      </c>
      <c r="AE3" s="6"/>
      <c r="AF3" s="6"/>
      <c r="AG3" s="6"/>
      <c r="AH3" s="6"/>
      <c r="AI3" s="6"/>
      <c r="AJ3" s="6"/>
      <c r="AK3" s="6"/>
      <c r="AL3" s="6"/>
    </row>
    <row r="4" spans="1:38"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45" t="s">
        <v>62</v>
      </c>
      <c r="X4" s="246"/>
      <c r="Y4" s="246"/>
      <c r="Z4" s="246"/>
      <c r="AA4" s="246"/>
      <c r="AB4" s="246"/>
      <c r="AC4" s="246"/>
      <c r="AD4" s="247"/>
      <c r="AE4" s="6"/>
      <c r="AF4" s="6"/>
      <c r="AG4" s="6"/>
      <c r="AH4" s="6"/>
      <c r="AI4" s="6"/>
      <c r="AJ4" s="6"/>
      <c r="AK4" s="6"/>
      <c r="AL4" s="6"/>
    </row>
    <row r="5" spans="1:38" s="9" customFormat="1" ht="36" customHeight="1">
      <c r="A5" s="228" t="s">
        <v>5</v>
      </c>
      <c r="B5" s="223"/>
      <c r="C5" s="228" t="s">
        <v>6</v>
      </c>
      <c r="D5" s="224"/>
      <c r="E5" s="228" t="s">
        <v>7</v>
      </c>
      <c r="F5" s="224"/>
      <c r="G5" s="72"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s="6"/>
      <c r="AF5" s="6"/>
      <c r="AG5" s="6"/>
      <c r="AH5" s="6"/>
      <c r="AI5" s="6"/>
      <c r="AJ5" s="6"/>
      <c r="AK5" s="6"/>
      <c r="AL5" s="6"/>
    </row>
    <row r="6" spans="1:38" s="9" customFormat="1" ht="45">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c r="AE6" s="6"/>
      <c r="AF6" s="6"/>
      <c r="AG6" s="6"/>
      <c r="AH6" s="6"/>
      <c r="AI6" s="6"/>
      <c r="AJ6" s="6"/>
      <c r="AK6" s="6"/>
      <c r="AL6" s="6"/>
    </row>
    <row r="7" spans="1:38" s="17" customFormat="1" ht="60">
      <c r="A7" s="255" t="s">
        <v>251</v>
      </c>
      <c r="B7" s="255" t="s">
        <v>252</v>
      </c>
      <c r="C7" s="255" t="s">
        <v>49</v>
      </c>
      <c r="D7" s="255" t="s">
        <v>88</v>
      </c>
      <c r="E7" s="255" t="s">
        <v>29</v>
      </c>
      <c r="F7" s="255" t="s">
        <v>39</v>
      </c>
      <c r="G7" s="255" t="s">
        <v>32</v>
      </c>
      <c r="H7" s="255" t="s">
        <v>200</v>
      </c>
      <c r="I7" s="336" t="s">
        <v>148</v>
      </c>
      <c r="J7" s="27" t="s">
        <v>202</v>
      </c>
      <c r="K7" s="27" t="s">
        <v>203</v>
      </c>
      <c r="L7" s="27" t="s">
        <v>72</v>
      </c>
      <c r="M7" s="27" t="s">
        <v>37</v>
      </c>
      <c r="N7" s="27">
        <v>0</v>
      </c>
      <c r="O7" s="44">
        <v>1</v>
      </c>
      <c r="P7" s="114"/>
      <c r="Q7" s="114"/>
      <c r="R7" s="114"/>
      <c r="S7" s="114"/>
      <c r="T7" s="114"/>
      <c r="U7" s="114"/>
      <c r="V7" s="338" t="s">
        <v>201</v>
      </c>
      <c r="W7" s="199">
        <v>1</v>
      </c>
      <c r="X7" s="122">
        <v>1</v>
      </c>
      <c r="Y7" s="122">
        <f>W7/X7</f>
        <v>1</v>
      </c>
      <c r="Z7" s="138" t="s">
        <v>294</v>
      </c>
      <c r="AA7" s="114"/>
      <c r="AB7" s="114"/>
      <c r="AC7" s="114"/>
      <c r="AD7" s="114"/>
    </row>
    <row r="8" spans="1:38" s="20" customFormat="1" ht="144">
      <c r="A8" s="256"/>
      <c r="B8" s="256"/>
      <c r="C8" s="256"/>
      <c r="D8" s="256"/>
      <c r="E8" s="256"/>
      <c r="F8" s="256"/>
      <c r="G8" s="256"/>
      <c r="H8" s="256"/>
      <c r="I8" s="337"/>
      <c r="J8" s="29" t="s">
        <v>137</v>
      </c>
      <c r="K8" s="29" t="s">
        <v>211</v>
      </c>
      <c r="L8" s="29" t="s">
        <v>240</v>
      </c>
      <c r="M8" s="29" t="s">
        <v>250</v>
      </c>
      <c r="N8" s="29"/>
      <c r="O8" s="29">
        <v>85</v>
      </c>
      <c r="P8" s="114"/>
      <c r="Q8" s="114"/>
      <c r="R8" s="114"/>
      <c r="S8" s="114"/>
      <c r="T8" s="114"/>
      <c r="U8" s="114"/>
      <c r="V8" s="339"/>
      <c r="W8" s="29">
        <v>0.85599999999999998</v>
      </c>
      <c r="X8" s="116">
        <v>0.85</v>
      </c>
      <c r="Y8" s="54">
        <v>1</v>
      </c>
      <c r="Z8" s="29" t="s">
        <v>295</v>
      </c>
      <c r="AA8" s="114"/>
      <c r="AB8" s="114"/>
      <c r="AC8" s="114"/>
      <c r="AD8" s="114"/>
    </row>
    <row r="9" spans="1:38" ht="45.75" thickBot="1">
      <c r="X9" s="85" t="s">
        <v>133</v>
      </c>
      <c r="Y9" s="136">
        <f>AVERAGE(Y6:Y8)</f>
        <v>1</v>
      </c>
    </row>
  </sheetData>
  <mergeCells count="24">
    <mergeCell ref="V7:V8"/>
    <mergeCell ref="H5:H6"/>
    <mergeCell ref="I5:I6"/>
    <mergeCell ref="W5:Z5"/>
    <mergeCell ref="AA5:AD5"/>
    <mergeCell ref="C1:V3"/>
    <mergeCell ref="Z1:AB3"/>
    <mergeCell ref="A4:I4"/>
    <mergeCell ref="J4:O5"/>
    <mergeCell ref="P4:U5"/>
    <mergeCell ref="V4:V5"/>
    <mergeCell ref="W4:AD4"/>
    <mergeCell ref="A5:B5"/>
    <mergeCell ref="C5:D5"/>
    <mergeCell ref="E5:F5"/>
    <mergeCell ref="F7:F8"/>
    <mergeCell ref="G7:G8"/>
    <mergeCell ref="H7:H8"/>
    <mergeCell ref="I7:I8"/>
    <mergeCell ref="A7:A8"/>
    <mergeCell ref="B7:B8"/>
    <mergeCell ref="C7:C8"/>
    <mergeCell ref="D7:D8"/>
    <mergeCell ref="E7:E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2"/>
  <sheetViews>
    <sheetView workbookViewId="0">
      <selection activeCell="C32" sqref="C32"/>
    </sheetView>
  </sheetViews>
  <sheetFormatPr baseColWidth="10" defaultColWidth="8.85546875" defaultRowHeight="15"/>
  <cols>
    <col min="2" max="2" width="61.42578125" customWidth="1"/>
    <col min="3" max="3" width="11.28515625" customWidth="1"/>
  </cols>
  <sheetData>
    <row r="1" spans="1:6">
      <c r="A1" s="218" t="s">
        <v>126</v>
      </c>
      <c r="B1" s="218"/>
      <c r="C1" s="40" t="s">
        <v>128</v>
      </c>
      <c r="D1" s="40" t="s">
        <v>157</v>
      </c>
      <c r="E1" s="40" t="s">
        <v>162</v>
      </c>
      <c r="F1" s="40" t="s">
        <v>257</v>
      </c>
    </row>
    <row r="2" spans="1:6" ht="30">
      <c r="A2" s="37">
        <v>1</v>
      </c>
      <c r="B2" s="36" t="s">
        <v>107</v>
      </c>
      <c r="C2" s="37" t="s">
        <v>127</v>
      </c>
      <c r="D2" s="37" t="s">
        <v>127</v>
      </c>
      <c r="E2" s="37" t="s">
        <v>127</v>
      </c>
      <c r="F2" s="37" t="s">
        <v>127</v>
      </c>
    </row>
    <row r="3" spans="1:6" ht="30">
      <c r="A3" s="37">
        <v>2</v>
      </c>
      <c r="B3" s="36" t="s">
        <v>108</v>
      </c>
      <c r="C3" s="37"/>
      <c r="D3" s="37" t="s">
        <v>127</v>
      </c>
      <c r="E3" s="37" t="s">
        <v>127</v>
      </c>
      <c r="F3" s="37" t="s">
        <v>127</v>
      </c>
    </row>
    <row r="4" spans="1:6" ht="30">
      <c r="A4" s="37">
        <v>3</v>
      </c>
      <c r="B4" s="183" t="s">
        <v>109</v>
      </c>
      <c r="C4" s="37"/>
      <c r="D4" s="37" t="s">
        <v>127</v>
      </c>
      <c r="E4" s="37" t="s">
        <v>127</v>
      </c>
      <c r="F4" s="37" t="s">
        <v>127</v>
      </c>
    </row>
    <row r="5" spans="1:6" ht="30">
      <c r="A5" s="37">
        <v>4</v>
      </c>
      <c r="B5" s="36" t="s">
        <v>110</v>
      </c>
      <c r="C5" s="37" t="s">
        <v>127</v>
      </c>
      <c r="D5" s="37" t="s">
        <v>127</v>
      </c>
      <c r="E5" s="37" t="s">
        <v>127</v>
      </c>
      <c r="F5" s="37" t="s">
        <v>127</v>
      </c>
    </row>
    <row r="6" spans="1:6" ht="30">
      <c r="A6" s="37">
        <v>5</v>
      </c>
      <c r="B6" s="36" t="s">
        <v>111</v>
      </c>
      <c r="C6" s="37" t="s">
        <v>127</v>
      </c>
      <c r="D6" s="37" t="s">
        <v>127</v>
      </c>
      <c r="E6" s="37" t="s">
        <v>127</v>
      </c>
      <c r="F6" s="37" t="s">
        <v>127</v>
      </c>
    </row>
    <row r="7" spans="1:6" ht="30">
      <c r="A7" s="37">
        <v>6</v>
      </c>
      <c r="B7" s="183" t="s">
        <v>112</v>
      </c>
      <c r="C7" s="37" t="s">
        <v>127</v>
      </c>
      <c r="D7" s="37" t="s">
        <v>127</v>
      </c>
      <c r="E7" s="37" t="s">
        <v>127</v>
      </c>
      <c r="F7" s="37" t="s">
        <v>127</v>
      </c>
    </row>
    <row r="8" spans="1:6" ht="30">
      <c r="A8" s="37">
        <v>7</v>
      </c>
      <c r="B8" s="183" t="s">
        <v>113</v>
      </c>
      <c r="C8" s="37" t="s">
        <v>127</v>
      </c>
      <c r="D8" s="37" t="s">
        <v>127</v>
      </c>
      <c r="E8" s="37" t="s">
        <v>127</v>
      </c>
      <c r="F8" s="37" t="s">
        <v>127</v>
      </c>
    </row>
    <row r="9" spans="1:6" ht="30">
      <c r="A9" s="37">
        <v>8</v>
      </c>
      <c r="B9" s="36" t="s">
        <v>114</v>
      </c>
      <c r="C9" s="37"/>
      <c r="D9" s="37" t="s">
        <v>127</v>
      </c>
      <c r="E9" s="37" t="s">
        <v>127</v>
      </c>
      <c r="F9" s="37" t="s">
        <v>127</v>
      </c>
    </row>
    <row r="10" spans="1:6" ht="30">
      <c r="A10" s="37">
        <v>9</v>
      </c>
      <c r="B10" s="36" t="s">
        <v>115</v>
      </c>
      <c r="C10" s="37"/>
      <c r="D10" s="37" t="s">
        <v>127</v>
      </c>
      <c r="E10" s="37" t="s">
        <v>127</v>
      </c>
      <c r="F10" s="37" t="s">
        <v>127</v>
      </c>
    </row>
    <row r="11" spans="1:6" ht="30">
      <c r="A11" s="37">
        <v>10</v>
      </c>
      <c r="B11" s="36" t="s">
        <v>116</v>
      </c>
      <c r="C11" s="37"/>
      <c r="D11" s="37" t="s">
        <v>127</v>
      </c>
      <c r="E11" s="37" t="s">
        <v>127</v>
      </c>
      <c r="F11" s="37" t="s">
        <v>127</v>
      </c>
    </row>
    <row r="12" spans="1:6" ht="30">
      <c r="A12" s="37">
        <v>11</v>
      </c>
      <c r="B12" s="36" t="s">
        <v>117</v>
      </c>
      <c r="C12" s="37"/>
      <c r="D12" s="37"/>
      <c r="E12" s="37" t="s">
        <v>127</v>
      </c>
      <c r="F12" s="37" t="s">
        <v>127</v>
      </c>
    </row>
    <row r="13" spans="1:6" ht="30">
      <c r="A13" s="37">
        <v>12</v>
      </c>
      <c r="B13" s="36" t="s">
        <v>118</v>
      </c>
      <c r="C13" s="37" t="s">
        <v>127</v>
      </c>
      <c r="D13" s="37" t="s">
        <v>127</v>
      </c>
      <c r="E13" s="37" t="s">
        <v>127</v>
      </c>
      <c r="F13" s="37" t="s">
        <v>127</v>
      </c>
    </row>
    <row r="14" spans="1:6">
      <c r="A14" s="37">
        <v>13</v>
      </c>
      <c r="B14" s="36" t="s">
        <v>119</v>
      </c>
      <c r="C14" s="37" t="s">
        <v>127</v>
      </c>
      <c r="D14" s="37" t="s">
        <v>127</v>
      </c>
      <c r="E14" s="37" t="s">
        <v>127</v>
      </c>
      <c r="F14" s="37" t="s">
        <v>127</v>
      </c>
    </row>
    <row r="15" spans="1:6" ht="30">
      <c r="A15" s="37">
        <v>14</v>
      </c>
      <c r="B15" s="36" t="s">
        <v>120</v>
      </c>
      <c r="C15" s="37"/>
      <c r="D15" s="37" t="s">
        <v>127</v>
      </c>
      <c r="E15" s="37" t="s">
        <v>127</v>
      </c>
      <c r="F15" s="37" t="s">
        <v>127</v>
      </c>
    </row>
    <row r="16" spans="1:6">
      <c r="A16" s="37">
        <v>15</v>
      </c>
      <c r="B16" s="36" t="s">
        <v>121</v>
      </c>
      <c r="C16" s="37"/>
      <c r="D16" s="37" t="s">
        <v>127</v>
      </c>
      <c r="E16" s="37" t="s">
        <v>127</v>
      </c>
      <c r="F16" s="37" t="s">
        <v>127</v>
      </c>
    </row>
    <row r="17" spans="1:6" ht="30">
      <c r="A17" s="37">
        <v>16</v>
      </c>
      <c r="B17" s="36" t="s">
        <v>122</v>
      </c>
      <c r="C17" s="37" t="s">
        <v>127</v>
      </c>
      <c r="D17" s="37" t="s">
        <v>127</v>
      </c>
      <c r="E17" s="37" t="s">
        <v>127</v>
      </c>
      <c r="F17" s="37" t="s">
        <v>127</v>
      </c>
    </row>
    <row r="18" spans="1:6">
      <c r="A18" s="37">
        <v>17</v>
      </c>
      <c r="B18" s="36" t="s">
        <v>123</v>
      </c>
      <c r="C18" s="37"/>
      <c r="D18" s="37"/>
      <c r="E18" s="37" t="s">
        <v>127</v>
      </c>
      <c r="F18" s="37" t="s">
        <v>127</v>
      </c>
    </row>
    <row r="19" spans="1:6" ht="30">
      <c r="A19" s="37">
        <v>18</v>
      </c>
      <c r="B19" s="36" t="s">
        <v>124</v>
      </c>
      <c r="C19" s="37" t="s">
        <v>127</v>
      </c>
      <c r="D19" s="37" t="s">
        <v>127</v>
      </c>
      <c r="E19" s="37" t="s">
        <v>127</v>
      </c>
      <c r="F19" s="37" t="s">
        <v>127</v>
      </c>
    </row>
    <row r="20" spans="1:6">
      <c r="A20" s="37">
        <v>19</v>
      </c>
      <c r="B20" s="183" t="s">
        <v>125</v>
      </c>
      <c r="C20" s="37" t="s">
        <v>127</v>
      </c>
      <c r="D20" s="37" t="s">
        <v>127</v>
      </c>
      <c r="E20" s="37" t="s">
        <v>127</v>
      </c>
      <c r="F20" s="37" t="s">
        <v>127</v>
      </c>
    </row>
    <row r="22" spans="1:6">
      <c r="A22" t="s">
        <v>129</v>
      </c>
    </row>
  </sheetData>
  <mergeCells count="1">
    <mergeCell ref="A1:B1"/>
  </mergeCell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AE403"/>
  <sheetViews>
    <sheetView topLeftCell="D5" zoomScale="110" zoomScaleNormal="110" zoomScalePageLayoutView="120" workbookViewId="0">
      <selection activeCell="Z10" sqref="Z10"/>
    </sheetView>
  </sheetViews>
  <sheetFormatPr baseColWidth="10" defaultColWidth="11.42578125" defaultRowHeight="15"/>
  <cols>
    <col min="1" max="1" width="21.140625" style="15" customWidth="1"/>
    <col min="2" max="2" width="17.85546875" style="15" customWidth="1"/>
    <col min="3" max="4" width="26.42578125" style="15" customWidth="1"/>
    <col min="5" max="5" width="18.140625" style="15" customWidth="1"/>
    <col min="6" max="6" width="20.42578125" style="15" customWidth="1"/>
    <col min="7" max="7" width="16.42578125" style="15" customWidth="1"/>
    <col min="8" max="8" width="15.85546875" style="15" customWidth="1"/>
    <col min="9" max="9" width="16.42578125" style="15" customWidth="1"/>
    <col min="10" max="10" width="21.85546875" style="15" customWidth="1"/>
    <col min="11" max="12" width="23" style="15" customWidth="1"/>
    <col min="13" max="13" width="11.42578125" style="15"/>
    <col min="14" max="14" width="13.42578125" style="15" hidden="1" customWidth="1"/>
    <col min="15" max="15" width="11.42578125" style="15"/>
    <col min="16" max="16" width="25" style="15" customWidth="1"/>
    <col min="17" max="17" width="26.140625" style="15" customWidth="1"/>
    <col min="18" max="18" width="15.42578125" style="15" customWidth="1"/>
    <col min="19" max="19" width="12.28515625" style="15" customWidth="1"/>
    <col min="20" max="20" width="11.42578125" style="15"/>
    <col min="21" max="21" width="11.42578125" style="15" customWidth="1"/>
    <col min="22" max="22" width="16.7109375" style="15" customWidth="1"/>
    <col min="23" max="23" width="9.7109375" style="15" customWidth="1"/>
    <col min="24" max="24" width="17.140625" style="15" customWidth="1"/>
    <col min="25" max="25" width="16" style="15" customWidth="1"/>
    <col min="26" max="26" width="52.7109375" style="15" customWidth="1"/>
    <col min="27" max="27" width="10.85546875" style="15" customWidth="1"/>
    <col min="28" max="28" width="15.140625" style="15" customWidth="1"/>
    <col min="29" max="29" width="13" style="15" customWidth="1"/>
    <col min="30" max="30" width="47.7109375" style="15" customWidth="1"/>
    <col min="31" max="31" width="11.42578125" style="20"/>
    <col min="32" max="16384" width="11.42578125" style="15"/>
  </cols>
  <sheetData>
    <row r="1" spans="1:31" s="1" customFormat="1" ht="15.75" customHeight="1">
      <c r="C1" s="238" t="s">
        <v>210</v>
      </c>
      <c r="D1" s="238"/>
      <c r="E1" s="238"/>
      <c r="F1" s="238"/>
      <c r="G1" s="238"/>
      <c r="H1" s="238"/>
      <c r="I1" s="238"/>
      <c r="J1" s="238"/>
      <c r="K1" s="238"/>
      <c r="L1" s="238"/>
      <c r="M1" s="238"/>
      <c r="N1" s="238"/>
      <c r="O1" s="238"/>
      <c r="P1" s="238"/>
      <c r="Q1" s="238"/>
      <c r="R1" s="238"/>
      <c r="S1" s="238"/>
      <c r="T1" s="238"/>
      <c r="U1" s="238"/>
      <c r="V1" s="238"/>
      <c r="AA1" s="219"/>
      <c r="AB1" s="220"/>
      <c r="AC1" s="76" t="s">
        <v>169</v>
      </c>
      <c r="AD1" s="79">
        <v>44512</v>
      </c>
    </row>
    <row r="2" spans="1:31" s="1" customFormat="1" ht="15.75" customHeight="1">
      <c r="C2" s="238"/>
      <c r="D2" s="238"/>
      <c r="E2" s="238"/>
      <c r="F2" s="238"/>
      <c r="G2" s="238"/>
      <c r="H2" s="238"/>
      <c r="I2" s="238"/>
      <c r="J2" s="238"/>
      <c r="K2" s="238"/>
      <c r="L2" s="238"/>
      <c r="M2" s="238"/>
      <c r="N2" s="238"/>
      <c r="O2" s="238"/>
      <c r="P2" s="238"/>
      <c r="Q2" s="238"/>
      <c r="R2" s="238"/>
      <c r="S2" s="238"/>
      <c r="T2" s="238"/>
      <c r="U2" s="238"/>
      <c r="V2" s="238"/>
      <c r="AA2" s="219"/>
      <c r="AB2" s="220"/>
      <c r="AC2" s="77" t="s">
        <v>0</v>
      </c>
      <c r="AD2" s="78">
        <v>3</v>
      </c>
    </row>
    <row r="3" spans="1:31" s="1" customFormat="1" ht="32.25" customHeight="1">
      <c r="C3" s="238"/>
      <c r="D3" s="238"/>
      <c r="E3" s="238"/>
      <c r="F3" s="238"/>
      <c r="G3" s="238"/>
      <c r="H3" s="238"/>
      <c r="I3" s="238"/>
      <c r="J3" s="238"/>
      <c r="K3" s="238"/>
      <c r="L3" s="238"/>
      <c r="M3" s="238"/>
      <c r="N3" s="238"/>
      <c r="O3" s="238"/>
      <c r="P3" s="238"/>
      <c r="Q3" s="238"/>
      <c r="R3" s="238"/>
      <c r="S3" s="238"/>
      <c r="T3" s="238"/>
      <c r="U3" s="238"/>
      <c r="V3" s="238"/>
      <c r="AA3" s="219"/>
      <c r="AB3" s="220"/>
      <c r="AC3" s="77" t="s">
        <v>170</v>
      </c>
      <c r="AD3" s="78" t="s">
        <v>171</v>
      </c>
    </row>
    <row r="4" spans="1:31"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25" t="s">
        <v>62</v>
      </c>
      <c r="X4" s="226"/>
      <c r="Y4" s="226"/>
      <c r="Z4" s="226"/>
      <c r="AA4" s="226"/>
      <c r="AB4" s="226"/>
      <c r="AC4" s="226"/>
      <c r="AD4" s="227"/>
      <c r="AE4" s="18"/>
    </row>
    <row r="5" spans="1:31" s="9" customFormat="1" ht="24">
      <c r="A5" s="250" t="s">
        <v>5</v>
      </c>
      <c r="B5" s="251"/>
      <c r="C5" s="250" t="s">
        <v>6</v>
      </c>
      <c r="D5" s="252"/>
      <c r="E5" s="250" t="s">
        <v>7</v>
      </c>
      <c r="F5" s="252"/>
      <c r="G5" s="81" t="s">
        <v>172</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s="18"/>
    </row>
    <row r="6" spans="1:31" s="9" customFormat="1" ht="30">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c r="AE6" s="18"/>
    </row>
    <row r="7" spans="1:31" s="17" customFormat="1" ht="142.5" customHeight="1">
      <c r="A7" s="232" t="s">
        <v>251</v>
      </c>
      <c r="B7" s="230" t="s">
        <v>252</v>
      </c>
      <c r="C7" s="221" t="s">
        <v>38</v>
      </c>
      <c r="D7" s="221" t="s">
        <v>67</v>
      </c>
      <c r="E7" s="234" t="s">
        <v>29</v>
      </c>
      <c r="F7" s="221" t="s">
        <v>173</v>
      </c>
      <c r="G7" s="232" t="s">
        <v>42</v>
      </c>
      <c r="H7" s="230" t="s">
        <v>57</v>
      </c>
      <c r="I7" s="29" t="s">
        <v>175</v>
      </c>
      <c r="J7" s="75" t="s">
        <v>163</v>
      </c>
      <c r="K7" s="5" t="s">
        <v>164</v>
      </c>
      <c r="L7" s="29" t="s">
        <v>83</v>
      </c>
      <c r="M7" s="29" t="s">
        <v>37</v>
      </c>
      <c r="N7" s="5"/>
      <c r="O7" s="29">
        <v>1</v>
      </c>
      <c r="P7" s="83"/>
      <c r="Q7" s="55"/>
      <c r="R7" s="55"/>
      <c r="S7" s="55"/>
      <c r="T7" s="55"/>
      <c r="U7" s="55"/>
      <c r="V7" s="236" t="s">
        <v>146</v>
      </c>
      <c r="W7" s="140">
        <v>1</v>
      </c>
      <c r="X7" s="140">
        <v>1</v>
      </c>
      <c r="Y7" s="61">
        <v>1</v>
      </c>
      <c r="Z7" s="27" t="s">
        <v>258</v>
      </c>
      <c r="AA7" s="55"/>
      <c r="AB7" s="55"/>
      <c r="AC7" s="52"/>
      <c r="AD7" s="47"/>
      <c r="AE7" s="19"/>
    </row>
    <row r="8" spans="1:31" s="17" customFormat="1" ht="228">
      <c r="A8" s="233"/>
      <c r="B8" s="231"/>
      <c r="C8" s="221"/>
      <c r="D8" s="221"/>
      <c r="E8" s="235"/>
      <c r="F8" s="221"/>
      <c r="G8" s="233"/>
      <c r="H8" s="231"/>
      <c r="I8" s="27" t="s">
        <v>176</v>
      </c>
      <c r="J8" s="84" t="s">
        <v>143</v>
      </c>
      <c r="K8" s="27" t="s">
        <v>144</v>
      </c>
      <c r="L8" s="27" t="s">
        <v>83</v>
      </c>
      <c r="M8" s="27" t="s">
        <v>37</v>
      </c>
      <c r="N8" s="27"/>
      <c r="O8" s="71">
        <v>0.95</v>
      </c>
      <c r="P8" s="83"/>
      <c r="Q8" s="47"/>
      <c r="R8" s="52"/>
      <c r="S8" s="55"/>
      <c r="T8" s="47"/>
      <c r="U8" s="55"/>
      <c r="V8" s="237"/>
      <c r="W8" s="54">
        <v>0.92</v>
      </c>
      <c r="X8" s="54">
        <v>0.95</v>
      </c>
      <c r="Y8" s="54">
        <f>W8/X8</f>
        <v>0.96842105263157907</v>
      </c>
      <c r="Z8" s="29" t="s">
        <v>259</v>
      </c>
      <c r="AA8" s="55"/>
      <c r="AB8" s="55"/>
      <c r="AC8" s="52"/>
      <c r="AD8" s="47"/>
      <c r="AE8" s="19"/>
    </row>
    <row r="9" spans="1:31" s="17" customFormat="1" ht="228">
      <c r="A9" s="233"/>
      <c r="B9" s="231"/>
      <c r="C9" s="221"/>
      <c r="D9" s="221"/>
      <c r="E9" s="235"/>
      <c r="F9" s="221"/>
      <c r="G9" s="233"/>
      <c r="H9" s="231"/>
      <c r="I9" s="230" t="s">
        <v>177</v>
      </c>
      <c r="J9" s="75" t="s">
        <v>142</v>
      </c>
      <c r="K9" s="29" t="s">
        <v>168</v>
      </c>
      <c r="L9" s="29" t="s">
        <v>83</v>
      </c>
      <c r="M9" s="29" t="s">
        <v>37</v>
      </c>
      <c r="N9" s="29"/>
      <c r="O9" s="116">
        <v>1</v>
      </c>
      <c r="P9" s="83"/>
      <c r="Q9" s="55"/>
      <c r="R9" s="55"/>
      <c r="S9" s="55"/>
      <c r="T9" s="55"/>
      <c r="U9" s="55"/>
      <c r="V9" s="237"/>
      <c r="W9" s="115">
        <v>0.995</v>
      </c>
      <c r="X9" s="44">
        <v>1</v>
      </c>
      <c r="Y9" s="61">
        <f>W9</f>
        <v>0.995</v>
      </c>
      <c r="Z9" s="27" t="s">
        <v>260</v>
      </c>
      <c r="AA9" s="146"/>
      <c r="AB9" s="143"/>
      <c r="AC9" s="52"/>
      <c r="AD9" s="47"/>
      <c r="AE9" s="19"/>
    </row>
    <row r="10" spans="1:31" s="20" customFormat="1" ht="276">
      <c r="A10" s="233"/>
      <c r="B10" s="231"/>
      <c r="C10" s="255" t="s">
        <v>40</v>
      </c>
      <c r="D10" s="29" t="s">
        <v>68</v>
      </c>
      <c r="E10" s="235"/>
      <c r="F10" s="29" t="s">
        <v>174</v>
      </c>
      <c r="G10" s="233"/>
      <c r="H10" s="231"/>
      <c r="I10" s="231"/>
      <c r="J10" s="56" t="s">
        <v>226</v>
      </c>
      <c r="K10" s="84" t="s">
        <v>165</v>
      </c>
      <c r="L10" s="27" t="s">
        <v>83</v>
      </c>
      <c r="M10" s="84" t="s">
        <v>37</v>
      </c>
      <c r="N10" s="84"/>
      <c r="O10" s="161">
        <v>1</v>
      </c>
      <c r="P10" s="84" t="s">
        <v>166</v>
      </c>
      <c r="Q10" s="84" t="s">
        <v>167</v>
      </c>
      <c r="R10" s="27" t="s">
        <v>83</v>
      </c>
      <c r="S10" s="27" t="s">
        <v>37</v>
      </c>
      <c r="T10" s="84"/>
      <c r="U10" s="84"/>
      <c r="V10" s="237"/>
      <c r="W10" s="156">
        <v>0.99399999999999999</v>
      </c>
      <c r="X10" s="116">
        <v>1</v>
      </c>
      <c r="Y10" s="156">
        <f>W10</f>
        <v>0.99399999999999999</v>
      </c>
      <c r="Z10" s="116" t="s">
        <v>261</v>
      </c>
      <c r="AA10" s="158">
        <v>0.996</v>
      </c>
      <c r="AB10" s="116">
        <v>0.8</v>
      </c>
      <c r="AC10" s="116">
        <f>AA10/AB10</f>
        <v>1.2449999999999999</v>
      </c>
      <c r="AD10" s="75" t="s">
        <v>263</v>
      </c>
    </row>
    <row r="11" spans="1:31" s="20" customFormat="1" ht="132.75" thickBot="1">
      <c r="A11" s="233"/>
      <c r="B11" s="231"/>
      <c r="C11" s="256"/>
      <c r="D11" s="27" t="s">
        <v>227</v>
      </c>
      <c r="E11" s="235"/>
      <c r="F11" s="27" t="s">
        <v>39</v>
      </c>
      <c r="G11" s="233"/>
      <c r="H11" s="231"/>
      <c r="I11" s="231"/>
      <c r="J11" s="84" t="s">
        <v>216</v>
      </c>
      <c r="K11" s="27" t="s">
        <v>228</v>
      </c>
      <c r="L11" s="27" t="s">
        <v>83</v>
      </c>
      <c r="M11" s="27" t="s">
        <v>33</v>
      </c>
      <c r="N11" s="27"/>
      <c r="O11" s="27">
        <v>7</v>
      </c>
      <c r="P11" s="83"/>
      <c r="Q11" s="55"/>
      <c r="R11" s="55"/>
      <c r="S11" s="55"/>
      <c r="T11" s="55"/>
      <c r="U11" s="55"/>
      <c r="V11" s="237"/>
      <c r="W11" s="60">
        <v>7</v>
      </c>
      <c r="X11" s="157">
        <v>7</v>
      </c>
      <c r="Y11" s="155">
        <f>W11/X11</f>
        <v>1</v>
      </c>
      <c r="Z11" s="27" t="s">
        <v>262</v>
      </c>
      <c r="AA11" s="146"/>
      <c r="AB11" s="143"/>
      <c r="AC11" s="52"/>
      <c r="AD11" s="47"/>
    </row>
    <row r="12" spans="1:31" s="20" customFormat="1" ht="57" thickBot="1">
      <c r="X12" s="159" t="s">
        <v>133</v>
      </c>
      <c r="Y12" s="160">
        <f>AVERAGE(Y7:Y11)</f>
        <v>0.99148421052631586</v>
      </c>
      <c r="AB12" s="159" t="s">
        <v>135</v>
      </c>
      <c r="AC12" s="160">
        <v>1</v>
      </c>
    </row>
    <row r="13" spans="1:31" s="20" customFormat="1"/>
    <row r="14" spans="1:31" s="20" customFormat="1"/>
    <row r="15" spans="1:31" s="20" customFormat="1"/>
    <row r="16" spans="1:31" s="20" customFormat="1"/>
    <row r="17" s="20" customFormat="1"/>
    <row r="18" s="20" customFormat="1"/>
    <row r="19" s="20" customFormat="1"/>
    <row r="20" s="20" customFormat="1"/>
    <row r="21" s="20" customFormat="1"/>
    <row r="22" s="20" customFormat="1"/>
    <row r="23" s="20" customFormat="1"/>
    <row r="24" s="20" customFormat="1"/>
    <row r="25" s="20" customFormat="1"/>
    <row r="26" s="20" customFormat="1"/>
    <row r="27" s="20" customFormat="1"/>
    <row r="28" s="20" customFormat="1"/>
    <row r="29" s="20" customFormat="1"/>
    <row r="30" s="20" customFormat="1"/>
    <row r="31" s="20" customFormat="1"/>
    <row r="32" s="20" customFormat="1"/>
    <row r="33" s="20" customFormat="1"/>
    <row r="34" s="20" customFormat="1"/>
    <row r="35" s="20" customFormat="1"/>
    <row r="36" s="20" customFormat="1"/>
    <row r="37" s="20" customFormat="1"/>
    <row r="38" s="20" customFormat="1"/>
    <row r="39" s="20" customFormat="1"/>
    <row r="40" s="20" customFormat="1"/>
    <row r="41" s="20" customFormat="1"/>
    <row r="42" s="20" customFormat="1"/>
    <row r="43" s="20" customFormat="1"/>
    <row r="44" s="20" customFormat="1"/>
    <row r="45" s="20" customFormat="1"/>
    <row r="46" s="20" customFormat="1"/>
    <row r="47" s="20" customFormat="1"/>
    <row r="48" s="20" customFormat="1"/>
    <row r="49" s="20" customFormat="1"/>
    <row r="50" s="20" customFormat="1"/>
    <row r="51" s="20" customFormat="1"/>
    <row r="52" s="20" customFormat="1"/>
    <row r="53" s="20" customFormat="1"/>
    <row r="54" s="20" customFormat="1"/>
    <row r="55" s="20" customFormat="1"/>
    <row r="56" s="20" customFormat="1"/>
    <row r="57" s="20" customFormat="1"/>
    <row r="58" s="20" customFormat="1"/>
    <row r="59" s="20" customFormat="1"/>
    <row r="60" s="20" customFormat="1"/>
    <row r="61" s="20" customFormat="1"/>
    <row r="62" s="20" customFormat="1"/>
    <row r="63" s="20" customFormat="1"/>
    <row r="64" s="20" customFormat="1"/>
    <row r="65" s="20" customFormat="1"/>
    <row r="66" s="20" customFormat="1"/>
    <row r="67" s="20" customFormat="1"/>
    <row r="68" s="20" customFormat="1"/>
    <row r="69" s="20" customFormat="1"/>
    <row r="70" s="20" customFormat="1"/>
    <row r="71" s="20" customFormat="1"/>
    <row r="72" s="20" customFormat="1"/>
    <row r="73" s="20" customFormat="1"/>
    <row r="74" s="20" customFormat="1"/>
    <row r="75" s="20" customFormat="1"/>
    <row r="76" s="20" customFormat="1"/>
    <row r="77" s="20" customFormat="1"/>
    <row r="78" s="20" customFormat="1"/>
    <row r="79" s="20" customFormat="1"/>
    <row r="80" s="20" customFormat="1"/>
    <row r="81" s="20" customFormat="1"/>
    <row r="82" s="20" customFormat="1"/>
    <row r="83" s="20" customFormat="1"/>
    <row r="84" s="20" customFormat="1"/>
    <row r="85" s="20" customFormat="1"/>
    <row r="86" s="20" customFormat="1"/>
    <row r="87" s="20" customFormat="1"/>
    <row r="88" s="20" customFormat="1"/>
    <row r="89" s="20" customFormat="1"/>
    <row r="90" s="20" customFormat="1"/>
    <row r="91" s="20" customFormat="1"/>
    <row r="92" s="20" customFormat="1"/>
    <row r="93" s="20" customFormat="1"/>
    <row r="94" s="20" customFormat="1"/>
    <row r="95" s="20" customFormat="1"/>
    <row r="96" s="20" customFormat="1"/>
    <row r="97" s="20" customFormat="1"/>
    <row r="98" s="20" customFormat="1"/>
    <row r="99" s="20" customFormat="1"/>
    <row r="100" s="20" customFormat="1"/>
    <row r="101" s="20" customFormat="1"/>
    <row r="102" s="20" customFormat="1"/>
    <row r="103" s="20" customFormat="1"/>
    <row r="104" s="20" customFormat="1"/>
    <row r="105" s="20" customFormat="1"/>
    <row r="106" s="20" customFormat="1"/>
    <row r="107" s="20" customFormat="1"/>
    <row r="108" s="20" customFormat="1"/>
    <row r="109" s="20" customFormat="1"/>
    <row r="110" s="20" customFormat="1"/>
    <row r="111" s="20" customFormat="1"/>
    <row r="112" s="20" customFormat="1"/>
    <row r="113" s="20" customFormat="1"/>
    <row r="114" s="20" customFormat="1"/>
    <row r="115" s="20" customFormat="1"/>
    <row r="116" s="20" customFormat="1"/>
    <row r="117" s="20" customFormat="1"/>
    <row r="118" s="20" customFormat="1"/>
    <row r="119" s="20" customFormat="1"/>
    <row r="120" s="20" customFormat="1"/>
    <row r="121" s="20" customFormat="1"/>
    <row r="122" s="20" customFormat="1"/>
    <row r="123" s="20" customFormat="1"/>
    <row r="124" s="20" customFormat="1"/>
    <row r="125" s="20" customFormat="1"/>
    <row r="126" s="20" customFormat="1"/>
    <row r="127" s="20" customFormat="1"/>
    <row r="128" s="20" customFormat="1"/>
    <row r="129" s="20" customFormat="1"/>
    <row r="130" s="20" customFormat="1"/>
    <row r="131" s="20" customFormat="1"/>
    <row r="132" s="20" customFormat="1"/>
    <row r="133" s="20" customFormat="1"/>
    <row r="134" s="20" customFormat="1"/>
    <row r="135" s="20" customFormat="1"/>
    <row r="136" s="20" customFormat="1"/>
    <row r="137" s="20" customFormat="1"/>
    <row r="138" s="20" customFormat="1"/>
    <row r="139" s="20" customFormat="1"/>
    <row r="140" s="20" customFormat="1"/>
    <row r="141" s="20" customFormat="1"/>
    <row r="142" s="20" customFormat="1"/>
    <row r="143" s="20" customFormat="1"/>
    <row r="144" s="20" customFormat="1"/>
    <row r="145" s="20" customFormat="1"/>
    <row r="146" s="20" customFormat="1"/>
    <row r="147" s="20" customFormat="1"/>
    <row r="148" s="20" customFormat="1"/>
    <row r="149" s="20" customFormat="1"/>
    <row r="150" s="20" customFormat="1"/>
    <row r="151" s="20" customFormat="1"/>
    <row r="152" s="20" customFormat="1"/>
    <row r="153" s="20" customFormat="1"/>
    <row r="154" s="20" customFormat="1"/>
    <row r="155" s="20" customFormat="1"/>
    <row r="156" s="20" customFormat="1"/>
    <row r="157" s="20" customFormat="1"/>
    <row r="158" s="20" customFormat="1"/>
    <row r="159" s="20" customFormat="1"/>
    <row r="160" s="20" customFormat="1"/>
    <row r="161" s="20" customFormat="1"/>
    <row r="162" s="20" customFormat="1"/>
    <row r="163" s="20" customFormat="1"/>
    <row r="164" s="20" customFormat="1"/>
    <row r="165" s="20" customFormat="1"/>
    <row r="166" s="20" customFormat="1"/>
    <row r="167" s="20" customFormat="1"/>
    <row r="168" s="20" customFormat="1"/>
    <row r="169" s="20" customFormat="1"/>
    <row r="170" s="20" customFormat="1"/>
    <row r="171" s="20" customFormat="1"/>
    <row r="172" s="20" customFormat="1"/>
    <row r="173" s="20" customFormat="1"/>
    <row r="174" s="20" customFormat="1"/>
    <row r="175" s="20" customFormat="1"/>
    <row r="176" s="20" customFormat="1"/>
    <row r="177" s="20" customFormat="1"/>
    <row r="178" s="20" customFormat="1"/>
    <row r="179" s="20" customFormat="1"/>
    <row r="180" s="20" customFormat="1"/>
    <row r="181" s="20" customFormat="1"/>
    <row r="182" s="20" customFormat="1"/>
    <row r="183" s="20" customFormat="1"/>
    <row r="184" s="20" customFormat="1"/>
    <row r="185" s="20" customFormat="1"/>
    <row r="186" s="20" customFormat="1"/>
    <row r="187" s="20" customFormat="1"/>
    <row r="188" s="20" customFormat="1"/>
    <row r="189" s="20" customFormat="1"/>
    <row r="190" s="20" customFormat="1"/>
    <row r="191" s="20" customFormat="1"/>
    <row r="192" s="20" customFormat="1"/>
    <row r="193" s="20" customFormat="1"/>
    <row r="194" s="20" customFormat="1"/>
    <row r="195" s="20" customFormat="1"/>
    <row r="196" s="20" customFormat="1"/>
    <row r="197" s="20" customFormat="1"/>
    <row r="198" s="20" customFormat="1"/>
    <row r="199" s="20" customFormat="1"/>
    <row r="200" s="20" customFormat="1"/>
    <row r="201" s="20" customFormat="1"/>
    <row r="202" s="20" customFormat="1"/>
    <row r="203" s="20" customFormat="1"/>
    <row r="204" s="20" customFormat="1"/>
    <row r="205" s="20" customFormat="1"/>
    <row r="206" s="20" customFormat="1"/>
    <row r="207" s="20" customFormat="1"/>
    <row r="208" s="20" customFormat="1"/>
    <row r="209" s="20" customFormat="1"/>
    <row r="210" s="20" customFormat="1"/>
    <row r="211" s="20" customFormat="1"/>
    <row r="212" s="20" customFormat="1"/>
    <row r="213" s="20" customFormat="1"/>
    <row r="214" s="20" customFormat="1"/>
    <row r="215" s="20" customFormat="1"/>
    <row r="216" s="20" customFormat="1"/>
    <row r="217" s="20" customFormat="1"/>
    <row r="218" s="20" customFormat="1"/>
    <row r="219" s="20" customFormat="1"/>
    <row r="220" s="20" customFormat="1"/>
    <row r="221" s="20" customFormat="1"/>
    <row r="222" s="20" customFormat="1"/>
    <row r="223" s="20" customFormat="1"/>
    <row r="224" s="20" customFormat="1"/>
    <row r="225" s="20" customFormat="1"/>
    <row r="226" s="20" customFormat="1"/>
    <row r="227" s="20" customFormat="1"/>
    <row r="228" s="20" customFormat="1"/>
    <row r="229" s="20" customFormat="1"/>
    <row r="230" s="20" customFormat="1"/>
    <row r="231" s="20" customFormat="1"/>
    <row r="232" s="20" customFormat="1"/>
    <row r="233" s="20" customFormat="1"/>
    <row r="234" s="20" customFormat="1"/>
    <row r="235" s="20" customFormat="1"/>
    <row r="236" s="20" customFormat="1"/>
    <row r="237" s="20" customFormat="1"/>
    <row r="238" s="20" customFormat="1"/>
    <row r="239" s="20" customFormat="1"/>
    <row r="240" s="20" customFormat="1"/>
    <row r="241" s="20" customFormat="1"/>
    <row r="242" s="20" customFormat="1"/>
    <row r="243" s="20" customFormat="1"/>
    <row r="244" s="20" customFormat="1"/>
    <row r="245" s="20" customFormat="1"/>
    <row r="246" s="20" customFormat="1"/>
    <row r="247" s="20" customFormat="1"/>
    <row r="248" s="20" customFormat="1"/>
    <row r="249" s="20" customFormat="1"/>
    <row r="250" s="20" customFormat="1"/>
    <row r="251" s="20" customFormat="1"/>
    <row r="252" s="20" customFormat="1"/>
    <row r="253" s="20" customFormat="1"/>
    <row r="254" s="20" customFormat="1"/>
    <row r="255" s="20" customFormat="1"/>
    <row r="256" s="20" customFormat="1"/>
    <row r="257" s="20" customFormat="1"/>
    <row r="258" s="20" customFormat="1"/>
    <row r="259" s="20" customFormat="1"/>
    <row r="260" s="20" customFormat="1"/>
    <row r="261" s="20" customFormat="1"/>
    <row r="262" s="20" customFormat="1"/>
    <row r="263" s="20" customFormat="1"/>
    <row r="264" s="20" customFormat="1"/>
    <row r="265" s="20" customFormat="1"/>
    <row r="266" s="20" customFormat="1"/>
    <row r="267" s="20" customFormat="1"/>
    <row r="268" s="20" customFormat="1"/>
    <row r="269" s="20" customFormat="1"/>
    <row r="270" s="20" customFormat="1"/>
    <row r="271" s="20" customFormat="1"/>
    <row r="272" s="20" customFormat="1"/>
    <row r="273" s="20" customFormat="1"/>
    <row r="274" s="20" customFormat="1"/>
    <row r="275" s="20" customFormat="1"/>
    <row r="276" s="20" customFormat="1"/>
    <row r="277" s="20" customFormat="1"/>
    <row r="278" s="20" customFormat="1"/>
    <row r="279" s="20" customFormat="1"/>
    <row r="280" s="20" customFormat="1"/>
    <row r="281" s="20" customFormat="1"/>
    <row r="282" s="20" customFormat="1"/>
    <row r="283" s="20" customFormat="1"/>
    <row r="284" s="20" customFormat="1"/>
    <row r="285" s="20" customFormat="1"/>
    <row r="286" s="20" customFormat="1"/>
    <row r="287" s="20" customFormat="1"/>
    <row r="288" s="20" customFormat="1"/>
    <row r="289" s="20" customFormat="1"/>
    <row r="290" s="20" customFormat="1"/>
    <row r="291" s="20" customFormat="1"/>
    <row r="292" s="20" customFormat="1"/>
    <row r="293" s="20" customFormat="1"/>
    <row r="294" s="20" customFormat="1"/>
    <row r="295" s="20" customFormat="1"/>
    <row r="296" s="20" customFormat="1"/>
    <row r="297" s="20" customFormat="1"/>
    <row r="298" s="20" customFormat="1"/>
    <row r="299" s="20" customFormat="1"/>
    <row r="300" s="20" customFormat="1"/>
    <row r="301" s="20" customFormat="1"/>
    <row r="302" s="20" customFormat="1"/>
    <row r="303" s="20" customFormat="1"/>
    <row r="304" s="20" customFormat="1"/>
    <row r="305" s="20" customFormat="1"/>
    <row r="306" s="20" customFormat="1"/>
    <row r="307" s="20" customFormat="1"/>
    <row r="308" s="20" customFormat="1"/>
    <row r="309" s="20" customFormat="1"/>
    <row r="310" s="20" customFormat="1"/>
    <row r="311" s="20" customFormat="1"/>
    <row r="312" s="20" customFormat="1"/>
    <row r="313" s="20" customFormat="1"/>
    <row r="314" s="20" customFormat="1"/>
    <row r="315" s="20" customFormat="1"/>
    <row r="316" s="20" customFormat="1"/>
    <row r="317" s="20" customFormat="1"/>
    <row r="318" s="20" customFormat="1"/>
    <row r="319" s="20" customFormat="1"/>
    <row r="320" s="20" customFormat="1"/>
    <row r="321" s="20" customFormat="1"/>
    <row r="322" s="20" customFormat="1"/>
    <row r="323" s="20" customFormat="1"/>
    <row r="324" s="20" customFormat="1"/>
    <row r="325" s="20" customFormat="1"/>
    <row r="326" s="20" customFormat="1"/>
    <row r="327" s="20" customFormat="1"/>
    <row r="328" s="20" customFormat="1"/>
    <row r="329" s="20" customFormat="1"/>
    <row r="330" s="20" customFormat="1"/>
    <row r="331" s="20" customFormat="1"/>
    <row r="332" s="20" customFormat="1"/>
    <row r="333" s="20" customFormat="1"/>
    <row r="334" s="20" customFormat="1"/>
    <row r="335" s="20" customFormat="1"/>
    <row r="336" s="20" customFormat="1"/>
    <row r="337" s="20" customFormat="1"/>
    <row r="338" s="20" customFormat="1"/>
    <row r="339" s="20" customFormat="1"/>
    <row r="340" s="20" customFormat="1"/>
    <row r="341" s="20" customFormat="1"/>
    <row r="342" s="20" customFormat="1"/>
    <row r="343" s="20" customFormat="1"/>
    <row r="344" s="20" customFormat="1"/>
    <row r="345" s="20" customFormat="1"/>
    <row r="346" s="20" customFormat="1"/>
    <row r="347" s="20" customFormat="1"/>
    <row r="348" s="20" customFormat="1"/>
    <row r="349" s="20" customFormat="1"/>
    <row r="350" s="20" customFormat="1"/>
    <row r="351" s="20" customFormat="1"/>
    <row r="352" s="20" customFormat="1"/>
    <row r="353" s="20" customFormat="1"/>
    <row r="354" s="20" customFormat="1"/>
    <row r="355" s="20" customFormat="1"/>
    <row r="356" s="20" customFormat="1"/>
    <row r="357" s="20" customFormat="1"/>
    <row r="358" s="20" customFormat="1"/>
    <row r="359" s="20" customFormat="1"/>
    <row r="360" s="20" customFormat="1"/>
    <row r="361" s="20" customFormat="1"/>
    <row r="362" s="20" customFormat="1"/>
    <row r="363" s="20" customFormat="1"/>
    <row r="364" s="20" customFormat="1"/>
    <row r="365" s="20" customFormat="1"/>
    <row r="366" s="20" customFormat="1"/>
    <row r="367" s="20" customFormat="1"/>
    <row r="368" s="20" customFormat="1"/>
    <row r="369" s="20" customFormat="1"/>
    <row r="370" s="20" customFormat="1"/>
    <row r="371" s="20" customFormat="1"/>
    <row r="372" s="20" customFormat="1"/>
    <row r="373" s="20" customFormat="1"/>
    <row r="374" s="20" customFormat="1"/>
    <row r="375" s="20" customFormat="1"/>
    <row r="376" s="20" customFormat="1"/>
    <row r="377" s="20" customFormat="1"/>
    <row r="378" s="20" customFormat="1"/>
    <row r="379" s="20" customFormat="1"/>
    <row r="380" s="20" customFormat="1"/>
    <row r="381" s="20" customFormat="1"/>
    <row r="382" s="20" customFormat="1"/>
    <row r="383" s="20" customFormat="1"/>
    <row r="384" s="20" customFormat="1"/>
    <row r="385" s="20" customFormat="1"/>
    <row r="386" s="20" customFormat="1"/>
    <row r="387" s="20" customFormat="1"/>
    <row r="388" s="20" customFormat="1"/>
    <row r="389" s="20" customFormat="1"/>
    <row r="390" s="20" customFormat="1"/>
    <row r="391" s="20" customFormat="1"/>
    <row r="392" s="20" customFormat="1"/>
    <row r="393" s="20" customFormat="1"/>
    <row r="394" s="20" customFormat="1"/>
    <row r="395" s="20" customFormat="1"/>
    <row r="396" s="20" customFormat="1"/>
    <row r="397" s="20" customFormat="1"/>
    <row r="398" s="20" customFormat="1"/>
    <row r="399" s="20" customFormat="1"/>
    <row r="400" s="20" customFormat="1"/>
    <row r="401" s="20" customFormat="1"/>
    <row r="402" s="20" customFormat="1"/>
    <row r="403" s="20" customFormat="1"/>
  </sheetData>
  <mergeCells count="25">
    <mergeCell ref="C7:C9"/>
    <mergeCell ref="C1:V3"/>
    <mergeCell ref="A4:I4"/>
    <mergeCell ref="J4:O5"/>
    <mergeCell ref="P4:U5"/>
    <mergeCell ref="V4:V5"/>
    <mergeCell ref="A5:B5"/>
    <mergeCell ref="E5:F5"/>
    <mergeCell ref="H5:H6"/>
    <mergeCell ref="C5:D5"/>
    <mergeCell ref="I5:I6"/>
    <mergeCell ref="A7:A11"/>
    <mergeCell ref="B7:B11"/>
    <mergeCell ref="C10:C11"/>
    <mergeCell ref="AA1:AB3"/>
    <mergeCell ref="F7:F9"/>
    <mergeCell ref="D7:D9"/>
    <mergeCell ref="AA5:AD5"/>
    <mergeCell ref="W4:AD4"/>
    <mergeCell ref="W5:Z5"/>
    <mergeCell ref="I9:I11"/>
    <mergeCell ref="H7:H11"/>
    <mergeCell ref="G7:G11"/>
    <mergeCell ref="E7:E11"/>
    <mergeCell ref="V7:V11"/>
  </mergeCells>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BM41"/>
  <sheetViews>
    <sheetView topLeftCell="S7" zoomScale="120" zoomScaleNormal="120" zoomScalePageLayoutView="130" workbookViewId="0">
      <selection activeCell="AC7" sqref="AC7"/>
    </sheetView>
  </sheetViews>
  <sheetFormatPr baseColWidth="10" defaultColWidth="11.42578125" defaultRowHeight="12"/>
  <cols>
    <col min="1" max="1" width="22.42578125" style="6" customWidth="1"/>
    <col min="2" max="2" width="26.7109375" style="6" customWidth="1"/>
    <col min="3" max="3" width="33.42578125" style="6" customWidth="1"/>
    <col min="4" max="4" width="26.85546875" style="6" customWidth="1"/>
    <col min="5" max="5" width="17.140625" style="6" customWidth="1"/>
    <col min="6" max="6" width="26.7109375" style="6" customWidth="1"/>
    <col min="7" max="7" width="17.28515625" style="6" customWidth="1"/>
    <col min="8" max="8" width="14.7109375" style="6" customWidth="1"/>
    <col min="9" max="9" width="12.5703125" style="6" customWidth="1"/>
    <col min="10" max="10" width="28.7109375" style="6" customWidth="1"/>
    <col min="11" max="11" width="34" style="6" customWidth="1"/>
    <col min="12" max="12" width="15.140625" style="6" customWidth="1"/>
    <col min="13" max="13" width="18.140625" style="6" customWidth="1"/>
    <col min="14" max="14" width="14.28515625" style="6" hidden="1" customWidth="1"/>
    <col min="15" max="15" width="15" style="6" customWidth="1"/>
    <col min="16" max="16" width="40.7109375" style="6" customWidth="1"/>
    <col min="17" max="17" width="42.7109375" style="6" customWidth="1"/>
    <col min="18" max="18" width="14.42578125" style="6" bestFit="1" customWidth="1"/>
    <col min="19" max="19" width="14.7109375" style="6" bestFit="1" customWidth="1"/>
    <col min="20" max="20" width="14.85546875" style="6" customWidth="1"/>
    <col min="21" max="21" width="20.7109375" style="6" customWidth="1"/>
    <col min="22" max="22" width="24.28515625" style="6" customWidth="1"/>
    <col min="23" max="23" width="16" style="6" customWidth="1"/>
    <col min="24" max="24" width="21.85546875" style="6" customWidth="1"/>
    <col min="25" max="25" width="20.7109375" style="6" customWidth="1"/>
    <col min="26" max="26" width="49.7109375" style="6" customWidth="1"/>
    <col min="27" max="27" width="14.140625" style="6" customWidth="1"/>
    <col min="28" max="28" width="17.28515625" style="6" customWidth="1"/>
    <col min="29" max="29" width="15.7109375" style="6" customWidth="1"/>
    <col min="30" max="30" width="56.42578125" style="6" customWidth="1"/>
    <col min="31" max="16384" width="11.42578125" style="6"/>
  </cols>
  <sheetData>
    <row r="1" spans="1:65" s="1" customFormat="1">
      <c r="C1" s="238" t="s">
        <v>210</v>
      </c>
      <c r="D1" s="238"/>
      <c r="E1" s="238"/>
      <c r="F1" s="238"/>
      <c r="G1" s="238"/>
      <c r="H1" s="238"/>
      <c r="I1" s="238"/>
      <c r="J1" s="238"/>
      <c r="K1" s="238"/>
      <c r="L1" s="238"/>
      <c r="M1" s="238"/>
      <c r="N1" s="238"/>
      <c r="O1" s="238"/>
      <c r="P1" s="238"/>
      <c r="Q1" s="238"/>
      <c r="R1" s="238"/>
      <c r="S1" s="238"/>
      <c r="T1" s="238"/>
      <c r="U1" s="238"/>
      <c r="V1" s="238"/>
      <c r="AC1" s="76" t="s">
        <v>169</v>
      </c>
      <c r="AD1" s="79">
        <v>44512</v>
      </c>
    </row>
    <row r="2" spans="1:65" s="1" customFormat="1" ht="21.75" customHeight="1">
      <c r="C2" s="238"/>
      <c r="D2" s="238"/>
      <c r="E2" s="238"/>
      <c r="F2" s="238"/>
      <c r="G2" s="238"/>
      <c r="H2" s="238"/>
      <c r="I2" s="238"/>
      <c r="J2" s="238"/>
      <c r="K2" s="238"/>
      <c r="L2" s="238"/>
      <c r="M2" s="238"/>
      <c r="N2" s="238"/>
      <c r="O2" s="238"/>
      <c r="P2" s="238"/>
      <c r="Q2" s="238"/>
      <c r="R2" s="238"/>
      <c r="S2" s="238"/>
      <c r="T2" s="238"/>
      <c r="U2" s="238"/>
      <c r="V2" s="238"/>
      <c r="AC2" s="77" t="s">
        <v>0</v>
      </c>
      <c r="AD2" s="78">
        <v>3</v>
      </c>
    </row>
    <row r="3" spans="1:65" s="1" customFormat="1" ht="30" customHeight="1">
      <c r="C3" s="238"/>
      <c r="D3" s="238"/>
      <c r="E3" s="238"/>
      <c r="F3" s="238"/>
      <c r="G3" s="238"/>
      <c r="H3" s="238"/>
      <c r="I3" s="238"/>
      <c r="J3" s="238"/>
      <c r="K3" s="238"/>
      <c r="L3" s="238"/>
      <c r="M3" s="238"/>
      <c r="N3" s="238"/>
      <c r="O3" s="238"/>
      <c r="P3" s="238"/>
      <c r="Q3" s="238"/>
      <c r="R3" s="238"/>
      <c r="S3" s="238"/>
      <c r="T3" s="238"/>
      <c r="U3" s="238"/>
      <c r="V3" s="238"/>
      <c r="AC3" s="77" t="s">
        <v>170</v>
      </c>
      <c r="AD3" s="78" t="s">
        <v>171</v>
      </c>
    </row>
    <row r="4" spans="1:65" s="9" customFormat="1" ht="15">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25" t="s">
        <v>62</v>
      </c>
      <c r="X4" s="226"/>
      <c r="Y4" s="226"/>
      <c r="Z4" s="226"/>
      <c r="AA4" s="226"/>
      <c r="AB4" s="226"/>
      <c r="AC4" s="226"/>
      <c r="AD4" s="227"/>
    </row>
    <row r="5" spans="1:65" s="9" customFormat="1" ht="45">
      <c r="A5" s="228" t="s">
        <v>5</v>
      </c>
      <c r="B5" s="223"/>
      <c r="C5" s="228" t="s">
        <v>6</v>
      </c>
      <c r="D5" s="224"/>
      <c r="E5" s="228" t="s">
        <v>7</v>
      </c>
      <c r="F5" s="224"/>
      <c r="G5" s="72" t="s">
        <v>178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row>
    <row r="6" spans="1:65" s="9" customFormat="1" ht="30">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row>
    <row r="7" spans="1:65" s="3" customFormat="1" ht="309.75" customHeight="1">
      <c r="A7" s="232" t="s">
        <v>251</v>
      </c>
      <c r="B7" s="258" t="s">
        <v>252</v>
      </c>
      <c r="C7" s="221" t="s">
        <v>40</v>
      </c>
      <c r="D7" s="221" t="s">
        <v>68</v>
      </c>
      <c r="E7" s="221" t="s">
        <v>34</v>
      </c>
      <c r="F7" s="221" t="s">
        <v>30</v>
      </c>
      <c r="G7" s="257" t="s">
        <v>42</v>
      </c>
      <c r="H7" s="257" t="s">
        <v>43</v>
      </c>
      <c r="I7" s="260" t="s">
        <v>148</v>
      </c>
      <c r="J7" s="27" t="s">
        <v>179</v>
      </c>
      <c r="K7" s="27" t="s">
        <v>181</v>
      </c>
      <c r="L7" s="27" t="s">
        <v>72</v>
      </c>
      <c r="M7" s="27" t="s">
        <v>37</v>
      </c>
      <c r="N7" s="27" t="s">
        <v>148</v>
      </c>
      <c r="O7" s="117">
        <v>1</v>
      </c>
      <c r="P7" s="27" t="s">
        <v>217</v>
      </c>
      <c r="Q7" s="27" t="s">
        <v>182</v>
      </c>
      <c r="R7" s="27" t="s">
        <v>83</v>
      </c>
      <c r="S7" s="27" t="s">
        <v>37</v>
      </c>
      <c r="T7" s="27"/>
      <c r="U7" s="117"/>
      <c r="V7" s="261" t="s">
        <v>44</v>
      </c>
      <c r="W7" s="62">
        <v>1</v>
      </c>
      <c r="X7" s="62">
        <v>1</v>
      </c>
      <c r="Y7" s="44">
        <f>X7/W7</f>
        <v>1</v>
      </c>
      <c r="Z7" s="82" t="s">
        <v>264</v>
      </c>
      <c r="AA7" s="63">
        <v>0.99399999999999999</v>
      </c>
      <c r="AB7" s="44">
        <v>1</v>
      </c>
      <c r="AC7" s="61">
        <f>AA7</f>
        <v>0.99399999999999999</v>
      </c>
      <c r="AD7" s="44" t="s">
        <v>268</v>
      </c>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row>
    <row r="8" spans="1:65" s="4" customFormat="1" ht="120" customHeight="1">
      <c r="A8" s="233"/>
      <c r="B8" s="259"/>
      <c r="C8" s="221"/>
      <c r="D8" s="221"/>
      <c r="E8" s="221"/>
      <c r="F8" s="221"/>
      <c r="G8" s="257"/>
      <c r="H8" s="257"/>
      <c r="I8" s="260"/>
      <c r="J8" s="27" t="s">
        <v>136</v>
      </c>
      <c r="K8" s="27" t="s">
        <v>182</v>
      </c>
      <c r="L8" s="27" t="s">
        <v>72</v>
      </c>
      <c r="M8" s="27" t="s">
        <v>37</v>
      </c>
      <c r="N8" s="27" t="s">
        <v>148</v>
      </c>
      <c r="O8" s="71">
        <v>1</v>
      </c>
      <c r="P8" s="144"/>
      <c r="Q8" s="144"/>
      <c r="R8" s="144"/>
      <c r="S8" s="144"/>
      <c r="T8" s="144"/>
      <c r="U8" s="145"/>
      <c r="V8" s="261"/>
      <c r="W8" s="63">
        <v>0.997</v>
      </c>
      <c r="X8" s="44">
        <v>1</v>
      </c>
      <c r="Y8" s="115">
        <f>W8</f>
        <v>0.997</v>
      </c>
      <c r="Z8" s="44" t="s">
        <v>265</v>
      </c>
      <c r="AA8" s="147"/>
      <c r="AB8" s="52"/>
      <c r="AC8" s="52"/>
      <c r="AD8" s="148"/>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row>
    <row r="9" spans="1:65" s="2" customFormat="1" ht="225" customHeight="1">
      <c r="A9" s="233"/>
      <c r="B9" s="259"/>
      <c r="C9" s="29" t="s">
        <v>38</v>
      </c>
      <c r="D9" s="29" t="s">
        <v>67</v>
      </c>
      <c r="E9" s="29" t="s">
        <v>70</v>
      </c>
      <c r="F9" s="29" t="s">
        <v>70</v>
      </c>
      <c r="G9" s="257"/>
      <c r="H9" s="257"/>
      <c r="I9" s="260"/>
      <c r="J9" s="31" t="s">
        <v>69</v>
      </c>
      <c r="K9" s="31" t="s">
        <v>183</v>
      </c>
      <c r="L9" s="31" t="s">
        <v>72</v>
      </c>
      <c r="M9" s="31" t="s">
        <v>37</v>
      </c>
      <c r="N9" s="31" t="s">
        <v>148</v>
      </c>
      <c r="O9" s="53">
        <v>1</v>
      </c>
      <c r="P9" s="55"/>
      <c r="Q9" s="55"/>
      <c r="R9" s="55"/>
      <c r="S9" s="55"/>
      <c r="T9" s="55"/>
      <c r="U9" s="143"/>
      <c r="V9" s="261"/>
      <c r="W9" s="57">
        <v>0.98</v>
      </c>
      <c r="X9" s="54">
        <v>1</v>
      </c>
      <c r="Y9" s="121">
        <f>W9</f>
        <v>0.98</v>
      </c>
      <c r="Z9" s="54" t="s">
        <v>266</v>
      </c>
      <c r="AA9" s="149"/>
      <c r="AB9" s="52"/>
      <c r="AC9" s="52"/>
      <c r="AD9" s="52"/>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row>
    <row r="10" spans="1:65" s="2" customFormat="1" ht="108">
      <c r="A10" s="233"/>
      <c r="B10" s="259"/>
      <c r="C10" s="84" t="s">
        <v>40</v>
      </c>
      <c r="D10" s="84" t="s">
        <v>68</v>
      </c>
      <c r="E10" s="84" t="s">
        <v>34</v>
      </c>
      <c r="F10" s="84" t="s">
        <v>30</v>
      </c>
      <c r="G10" s="257"/>
      <c r="H10" s="257"/>
      <c r="I10" s="260"/>
      <c r="J10" s="31" t="s">
        <v>180</v>
      </c>
      <c r="K10" s="31" t="s">
        <v>229</v>
      </c>
      <c r="L10" s="31" t="s">
        <v>83</v>
      </c>
      <c r="M10" s="31" t="s">
        <v>33</v>
      </c>
      <c r="N10" s="31">
        <v>12</v>
      </c>
      <c r="O10" s="118">
        <v>20</v>
      </c>
      <c r="P10" s="86"/>
      <c r="Q10" s="86"/>
      <c r="R10" s="86"/>
      <c r="S10" s="86"/>
      <c r="T10" s="86"/>
      <c r="U10" s="86"/>
      <c r="V10" s="261"/>
      <c r="W10" s="24">
        <v>20</v>
      </c>
      <c r="X10" s="24">
        <v>20</v>
      </c>
      <c r="Y10" s="121">
        <f>W10/X10</f>
        <v>1</v>
      </c>
      <c r="Z10" s="54" t="s">
        <v>267</v>
      </c>
      <c r="AA10" s="41"/>
      <c r="AB10" s="41"/>
      <c r="AC10" s="41"/>
      <c r="AD10" s="52"/>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row>
    <row r="11" spans="1:65" s="2" customFormat="1" ht="45.75" thickBot="1">
      <c r="X11" s="85" t="s">
        <v>133</v>
      </c>
      <c r="Y11" s="136">
        <f>AVERAGE(Y7:Y10)</f>
        <v>0.99424999999999997</v>
      </c>
      <c r="AB11" s="85" t="s">
        <v>135</v>
      </c>
      <c r="AC11" s="136">
        <f>AC7</f>
        <v>0.99399999999999999</v>
      </c>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row>
    <row r="12" spans="1:65" s="2" customFormat="1">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row>
    <row r="13" spans="1:65" s="2" customFormat="1">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row>
    <row r="14" spans="1:65" s="2" customFormat="1">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row>
    <row r="15" spans="1:65" s="2" customFormat="1">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row>
    <row r="16" spans="1:65" s="2" customFormat="1">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row>
    <row r="17" spans="31:65" s="2" customFormat="1">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row>
    <row r="18" spans="31:65" s="2" customFormat="1">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row>
    <row r="19" spans="31:65" s="2" customFormat="1">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row>
    <row r="20" spans="31:65" s="2" customFormat="1">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row>
    <row r="21" spans="31:65" s="2" customFormat="1">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row>
    <row r="22" spans="31:65" s="2" customFormat="1">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row>
    <row r="23" spans="31:65" s="2" customFormat="1">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row>
    <row r="24" spans="31:65" s="2" customFormat="1">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row>
    <row r="25" spans="31:65" s="2" customFormat="1">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row>
    <row r="26" spans="31:65" s="2" customFormat="1">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row>
    <row r="27" spans="31:65" s="2" customFormat="1">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row>
    <row r="28" spans="31:65" s="2" customFormat="1">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row>
    <row r="29" spans="31:65" s="2" customFormat="1">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row>
    <row r="30" spans="31:65" s="2" customFormat="1">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row>
    <row r="31" spans="31:65" s="2" customFormat="1">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row>
    <row r="32" spans="31:65" s="2" customFormat="1">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row>
    <row r="33" spans="31:65" s="2" customFormat="1">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row>
    <row r="34" spans="31:65" s="2" customFormat="1">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row>
    <row r="35" spans="31:65" s="2" customFormat="1">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row>
    <row r="36" spans="31:65" s="2" customFormat="1">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row>
    <row r="37" spans="31:65" s="2" customFormat="1">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row>
    <row r="38" spans="31:65" s="2" customFormat="1">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row>
    <row r="39" spans="31:65" s="2" customFormat="1">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row>
    <row r="40" spans="31:65" s="2" customFormat="1">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row>
    <row r="41" spans="31:65" s="2" customFormat="1">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row>
  </sheetData>
  <mergeCells count="23">
    <mergeCell ref="W4:AD4"/>
    <mergeCell ref="W5:Z5"/>
    <mergeCell ref="AA5:AD5"/>
    <mergeCell ref="C5:D5"/>
    <mergeCell ref="I5:I6"/>
    <mergeCell ref="E5:F5"/>
    <mergeCell ref="P4:U5"/>
    <mergeCell ref="G7:G10"/>
    <mergeCell ref="C1:V3"/>
    <mergeCell ref="A4:I4"/>
    <mergeCell ref="J4:O5"/>
    <mergeCell ref="A5:B5"/>
    <mergeCell ref="H5:H6"/>
    <mergeCell ref="V4:V5"/>
    <mergeCell ref="A7:A10"/>
    <mergeCell ref="B7:B10"/>
    <mergeCell ref="H7:H10"/>
    <mergeCell ref="I7:I10"/>
    <mergeCell ref="V7:V10"/>
    <mergeCell ref="C7:C8"/>
    <mergeCell ref="D7:D8"/>
    <mergeCell ref="E7:E8"/>
    <mergeCell ref="F7:F8"/>
  </mergeCells>
  <pageMargins left="0.7" right="0.7" top="0.75" bottom="0.75" header="0.3" footer="0.3"/>
  <pageSetup paperSize="9" orientation="portrait" horizontalDpi="1200" verticalDpi="1200"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AH15"/>
  <sheetViews>
    <sheetView topLeftCell="J9" zoomScale="110" zoomScaleNormal="110" workbookViewId="0">
      <selection activeCell="Y14" sqref="Y14"/>
    </sheetView>
  </sheetViews>
  <sheetFormatPr baseColWidth="10" defaultColWidth="11.42578125" defaultRowHeight="15"/>
  <cols>
    <col min="1" max="1" width="21.140625" style="15" customWidth="1"/>
    <col min="2" max="2" width="17.85546875" style="15" customWidth="1"/>
    <col min="3" max="3" width="26.42578125" style="15" customWidth="1"/>
    <col min="4" max="4" width="18.140625" style="15" customWidth="1"/>
    <col min="5" max="5" width="20.42578125" style="15" hidden="1" customWidth="1"/>
    <col min="6" max="6" width="14" style="15" hidden="1" customWidth="1"/>
    <col min="7" max="7" width="17.140625" style="15" hidden="1" customWidth="1"/>
    <col min="8" max="8" width="16.42578125" style="15" hidden="1" customWidth="1"/>
    <col min="9" max="9" width="21.85546875" style="15" hidden="1" customWidth="1"/>
    <col min="10" max="10" width="31.85546875" style="15" customWidth="1"/>
    <col min="11" max="11" width="28.5703125" style="15" customWidth="1"/>
    <col min="12" max="12" width="16.28515625" style="15" customWidth="1"/>
    <col min="13" max="13" width="11.42578125" style="15"/>
    <col min="14" max="14" width="20.28515625" style="15" hidden="1" customWidth="1"/>
    <col min="15" max="15" width="20.140625" style="15" customWidth="1"/>
    <col min="16" max="16" width="26.7109375" style="15" hidden="1" customWidth="1"/>
    <col min="17" max="17" width="28.140625" style="15" hidden="1" customWidth="1"/>
    <col min="18" max="18" width="14.42578125" style="15" hidden="1" customWidth="1"/>
    <col min="19" max="19" width="14.42578125" style="16" hidden="1" customWidth="1"/>
    <col min="20" max="20" width="16.7109375" style="16" hidden="1" customWidth="1"/>
    <col min="21" max="21" width="16.7109375" style="15" hidden="1" customWidth="1"/>
    <col min="22" max="22" width="16.28515625" style="15" customWidth="1"/>
    <col min="23" max="23" width="11.42578125" style="15"/>
    <col min="24" max="24" width="16" style="15" customWidth="1"/>
    <col min="25" max="25" width="13.5703125" style="15" customWidth="1"/>
    <col min="26" max="26" width="55.7109375" style="15" customWidth="1"/>
    <col min="27" max="27" width="11.42578125" style="15"/>
    <col min="28" max="28" width="17.85546875" style="15" customWidth="1"/>
    <col min="29" max="29" width="11.140625" style="15" customWidth="1"/>
    <col min="30" max="30" width="40.28515625" style="15" customWidth="1"/>
    <col min="31" max="16384" width="11.42578125" style="15"/>
  </cols>
  <sheetData>
    <row r="1" spans="1:34" s="1" customFormat="1" ht="12">
      <c r="C1" s="238" t="s">
        <v>210</v>
      </c>
      <c r="D1" s="238"/>
      <c r="E1" s="238"/>
      <c r="F1" s="238"/>
      <c r="G1" s="238"/>
      <c r="H1" s="238"/>
      <c r="I1" s="238"/>
      <c r="J1" s="238"/>
      <c r="K1" s="238"/>
      <c r="L1" s="238"/>
      <c r="M1" s="238"/>
      <c r="N1" s="238"/>
      <c r="O1" s="238"/>
      <c r="P1" s="238"/>
      <c r="Q1" s="238"/>
      <c r="R1" s="238"/>
      <c r="S1" s="238"/>
      <c r="T1" s="238"/>
      <c r="U1" s="238"/>
      <c r="V1" s="238"/>
      <c r="AC1" s="76" t="s">
        <v>169</v>
      </c>
      <c r="AD1" s="79">
        <v>44512</v>
      </c>
    </row>
    <row r="2" spans="1:34" s="1" customFormat="1" ht="21.75" customHeight="1">
      <c r="C2" s="238"/>
      <c r="D2" s="238"/>
      <c r="E2" s="238"/>
      <c r="F2" s="238"/>
      <c r="G2" s="238"/>
      <c r="H2" s="238"/>
      <c r="I2" s="238"/>
      <c r="J2" s="238"/>
      <c r="K2" s="238"/>
      <c r="L2" s="238"/>
      <c r="M2" s="238"/>
      <c r="N2" s="238"/>
      <c r="O2" s="238"/>
      <c r="P2" s="238"/>
      <c r="Q2" s="238"/>
      <c r="R2" s="238"/>
      <c r="S2" s="238"/>
      <c r="T2" s="238"/>
      <c r="U2" s="238"/>
      <c r="V2" s="238"/>
      <c r="AC2" s="77" t="s">
        <v>0</v>
      </c>
      <c r="AD2" s="78">
        <v>3</v>
      </c>
    </row>
    <row r="3" spans="1:34" s="1" customFormat="1" ht="30" customHeight="1">
      <c r="C3" s="238"/>
      <c r="D3" s="238"/>
      <c r="E3" s="238"/>
      <c r="F3" s="238"/>
      <c r="G3" s="238"/>
      <c r="H3" s="238"/>
      <c r="I3" s="238"/>
      <c r="J3" s="238"/>
      <c r="K3" s="238"/>
      <c r="L3" s="238"/>
      <c r="M3" s="238"/>
      <c r="N3" s="238"/>
      <c r="O3" s="238"/>
      <c r="P3" s="238"/>
      <c r="Q3" s="238"/>
      <c r="R3" s="238"/>
      <c r="S3" s="238"/>
      <c r="T3" s="238"/>
      <c r="U3" s="238"/>
      <c r="V3" s="238"/>
      <c r="AC3" s="77" t="s">
        <v>170</v>
      </c>
      <c r="AD3" s="78" t="s">
        <v>171</v>
      </c>
    </row>
    <row r="4" spans="1:34"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25" t="s">
        <v>62</v>
      </c>
      <c r="X4" s="226"/>
      <c r="Y4" s="226"/>
      <c r="Z4" s="226"/>
      <c r="AA4" s="226"/>
      <c r="AB4" s="226"/>
      <c r="AC4" s="226"/>
      <c r="AD4" s="227"/>
    </row>
    <row r="5" spans="1:34" s="9" customFormat="1" ht="36" customHeight="1">
      <c r="A5" s="277" t="s">
        <v>5</v>
      </c>
      <c r="B5" s="278"/>
      <c r="C5" s="277" t="s">
        <v>6</v>
      </c>
      <c r="D5" s="279"/>
      <c r="E5" s="277" t="s">
        <v>7</v>
      </c>
      <c r="F5" s="279"/>
      <c r="G5" s="80"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row>
    <row r="6" spans="1:34" s="9" customFormat="1" ht="30">
      <c r="A6" s="14" t="s">
        <v>13</v>
      </c>
      <c r="B6" s="14" t="s">
        <v>14</v>
      </c>
      <c r="C6" s="30" t="s">
        <v>15</v>
      </c>
      <c r="D6" s="30" t="s">
        <v>60</v>
      </c>
      <c r="E6" s="30" t="s">
        <v>16</v>
      </c>
      <c r="F6" s="30" t="s">
        <v>17</v>
      </c>
      <c r="G6" s="30" t="s">
        <v>18</v>
      </c>
      <c r="H6" s="254"/>
      <c r="I6" s="280"/>
      <c r="J6" s="14" t="s">
        <v>2</v>
      </c>
      <c r="K6" s="14" t="s">
        <v>19</v>
      </c>
      <c r="L6" s="14" t="s">
        <v>61</v>
      </c>
      <c r="M6" s="14" t="s">
        <v>20</v>
      </c>
      <c r="N6" s="14" t="s">
        <v>21</v>
      </c>
      <c r="O6" s="14" t="s">
        <v>22</v>
      </c>
      <c r="P6" s="14" t="s">
        <v>3</v>
      </c>
      <c r="Q6" s="14" t="s">
        <v>23</v>
      </c>
      <c r="R6" s="14" t="s">
        <v>61</v>
      </c>
      <c r="S6" s="14" t="s">
        <v>20</v>
      </c>
      <c r="T6" s="14" t="s">
        <v>21</v>
      </c>
      <c r="U6" s="14" t="s">
        <v>24</v>
      </c>
      <c r="V6" s="14" t="s">
        <v>25</v>
      </c>
      <c r="W6" s="14" t="s">
        <v>63</v>
      </c>
      <c r="X6" s="14" t="s">
        <v>26</v>
      </c>
      <c r="Y6" s="14" t="s">
        <v>27</v>
      </c>
      <c r="Z6" s="14" t="s">
        <v>28</v>
      </c>
      <c r="AA6" s="14" t="s">
        <v>64</v>
      </c>
      <c r="AB6" s="14" t="s">
        <v>26</v>
      </c>
      <c r="AC6" s="14" t="s">
        <v>27</v>
      </c>
      <c r="AD6" s="14" t="s">
        <v>28</v>
      </c>
    </row>
    <row r="7" spans="1:34" s="17" customFormat="1" ht="76.5" customHeight="1">
      <c r="A7" s="264" t="s">
        <v>251</v>
      </c>
      <c r="B7" s="266" t="s">
        <v>252</v>
      </c>
      <c r="C7" s="268" t="s">
        <v>49</v>
      </c>
      <c r="D7" s="271" t="s">
        <v>88</v>
      </c>
      <c r="E7" s="269" t="s">
        <v>29</v>
      </c>
      <c r="F7" s="274" t="s">
        <v>58</v>
      </c>
      <c r="G7" s="268" t="s">
        <v>42</v>
      </c>
      <c r="H7" s="274" t="s">
        <v>74</v>
      </c>
      <c r="I7" s="275" t="s">
        <v>58</v>
      </c>
      <c r="J7" s="42" t="s">
        <v>218</v>
      </c>
      <c r="K7" s="42" t="s">
        <v>230</v>
      </c>
      <c r="L7" s="42" t="s">
        <v>84</v>
      </c>
      <c r="M7" s="42" t="s">
        <v>37</v>
      </c>
      <c r="N7" s="42"/>
      <c r="O7" s="88">
        <v>1</v>
      </c>
      <c r="P7" s="87"/>
      <c r="Q7" s="87"/>
      <c r="R7" s="87"/>
      <c r="S7" s="87"/>
      <c r="T7" s="90"/>
      <c r="U7" s="90"/>
      <c r="V7" s="262" t="s">
        <v>139</v>
      </c>
      <c r="W7" s="119">
        <v>0.85519999999999996</v>
      </c>
      <c r="X7" s="132">
        <v>1</v>
      </c>
      <c r="Y7" s="119">
        <f>W7</f>
        <v>0.85519999999999996</v>
      </c>
      <c r="Z7" s="56" t="s">
        <v>269</v>
      </c>
      <c r="AA7" s="194"/>
      <c r="AB7" s="195"/>
      <c r="AC7" s="196"/>
      <c r="AD7" s="197"/>
    </row>
    <row r="8" spans="1:34" s="17" customFormat="1" ht="84">
      <c r="A8" s="265"/>
      <c r="B8" s="267"/>
      <c r="C8" s="267"/>
      <c r="D8" s="272"/>
      <c r="E8" s="270"/>
      <c r="F8" s="265"/>
      <c r="G8" s="267"/>
      <c r="H8" s="265"/>
      <c r="I8" s="276"/>
      <c r="J8" s="43" t="s">
        <v>219</v>
      </c>
      <c r="K8" s="43" t="s">
        <v>231</v>
      </c>
      <c r="L8" s="43" t="s">
        <v>83</v>
      </c>
      <c r="M8" s="43" t="s">
        <v>37</v>
      </c>
      <c r="N8" s="43"/>
      <c r="O8" s="89">
        <v>0.9</v>
      </c>
      <c r="P8" s="87"/>
      <c r="Q8" s="87"/>
      <c r="R8" s="87"/>
      <c r="S8" s="87"/>
      <c r="T8" s="90"/>
      <c r="U8" s="90"/>
      <c r="V8" s="263"/>
      <c r="W8" s="162">
        <v>0.95320000000000005</v>
      </c>
      <c r="X8" s="53">
        <v>0.9</v>
      </c>
      <c r="Y8" s="163">
        <v>1</v>
      </c>
      <c r="Z8" s="126" t="s">
        <v>270</v>
      </c>
      <c r="AA8" s="197"/>
      <c r="AB8" s="197"/>
      <c r="AC8" s="197"/>
      <c r="AD8" s="197"/>
    </row>
    <row r="9" spans="1:34" ht="76.5" customHeight="1">
      <c r="A9" s="265"/>
      <c r="B9" s="267"/>
      <c r="C9" s="267"/>
      <c r="D9" s="272"/>
      <c r="E9" s="270"/>
      <c r="F9" s="265"/>
      <c r="G9" s="267"/>
      <c r="H9" s="265"/>
      <c r="I9" s="268" t="s">
        <v>147</v>
      </c>
      <c r="J9" s="42" t="s">
        <v>220</v>
      </c>
      <c r="K9" s="42" t="s">
        <v>232</v>
      </c>
      <c r="L9" s="42" t="s">
        <v>72</v>
      </c>
      <c r="M9" s="42" t="s">
        <v>33</v>
      </c>
      <c r="N9" s="42"/>
      <c r="O9" s="165">
        <f>X9</f>
        <v>2</v>
      </c>
      <c r="P9" s="87"/>
      <c r="Q9" s="87"/>
      <c r="R9" s="87"/>
      <c r="S9" s="87"/>
      <c r="T9" s="90"/>
      <c r="U9" s="90"/>
      <c r="V9" s="263"/>
      <c r="W9" s="164">
        <v>2</v>
      </c>
      <c r="X9" s="164">
        <v>2</v>
      </c>
      <c r="Y9" s="119">
        <f>W9/X9</f>
        <v>1</v>
      </c>
      <c r="Z9" s="56" t="s">
        <v>271</v>
      </c>
      <c r="AA9" s="194"/>
      <c r="AB9" s="195"/>
      <c r="AC9" s="196"/>
      <c r="AD9" s="197"/>
      <c r="AE9" s="198" cm="1">
        <f t="array" ref="AE9:AH15">AA7:AD13</f>
        <v>0</v>
      </c>
      <c r="AF9" s="15">
        <v>0</v>
      </c>
      <c r="AG9" s="15">
        <v>0</v>
      </c>
      <c r="AH9" s="15">
        <v>0</v>
      </c>
    </row>
    <row r="10" spans="1:34" ht="76.5" customHeight="1">
      <c r="A10" s="265"/>
      <c r="B10" s="267"/>
      <c r="C10" s="267"/>
      <c r="D10" s="273" t="s">
        <v>71</v>
      </c>
      <c r="E10" s="270"/>
      <c r="F10" s="265"/>
      <c r="G10" s="267"/>
      <c r="H10" s="265"/>
      <c r="I10" s="267"/>
      <c r="J10" s="43" t="s">
        <v>221</v>
      </c>
      <c r="K10" s="43" t="s">
        <v>233</v>
      </c>
      <c r="L10" s="43" t="s">
        <v>72</v>
      </c>
      <c r="M10" s="43" t="s">
        <v>37</v>
      </c>
      <c r="N10" s="43"/>
      <c r="O10" s="89">
        <f>X10</f>
        <v>1</v>
      </c>
      <c r="P10" s="87"/>
      <c r="Q10" s="87"/>
      <c r="R10" s="87"/>
      <c r="S10" s="87"/>
      <c r="T10" s="90"/>
      <c r="U10" s="90"/>
      <c r="V10" s="263"/>
      <c r="W10" s="162">
        <v>0.96250000000000002</v>
      </c>
      <c r="X10" s="53">
        <v>1</v>
      </c>
      <c r="Y10" s="162">
        <f>W10</f>
        <v>0.96250000000000002</v>
      </c>
      <c r="Z10" s="126" t="s">
        <v>272</v>
      </c>
      <c r="AA10" s="197"/>
      <c r="AB10" s="197"/>
      <c r="AC10" s="197"/>
      <c r="AD10" s="197"/>
      <c r="AE10" s="15">
        <v>0</v>
      </c>
      <c r="AF10" s="15">
        <v>0</v>
      </c>
      <c r="AG10" s="15">
        <v>0</v>
      </c>
      <c r="AH10" s="15">
        <v>0</v>
      </c>
    </row>
    <row r="11" spans="1:34" ht="76.5">
      <c r="A11" s="265"/>
      <c r="B11" s="267"/>
      <c r="C11" s="267"/>
      <c r="D11" s="273"/>
      <c r="E11" s="270"/>
      <c r="F11" s="265"/>
      <c r="G11" s="267"/>
      <c r="H11" s="265"/>
      <c r="I11" s="267"/>
      <c r="J11" s="42" t="s">
        <v>222</v>
      </c>
      <c r="K11" s="42" t="s">
        <v>234</v>
      </c>
      <c r="L11" s="42" t="s">
        <v>84</v>
      </c>
      <c r="M11" s="42" t="s">
        <v>37</v>
      </c>
      <c r="N11" s="42"/>
      <c r="O11" s="88">
        <f>X11</f>
        <v>0.42</v>
      </c>
      <c r="P11" s="87"/>
      <c r="Q11" s="87"/>
      <c r="R11" s="87"/>
      <c r="S11" s="87"/>
      <c r="T11" s="90"/>
      <c r="U11" s="90"/>
      <c r="V11" s="263"/>
      <c r="W11" s="119">
        <v>0.41720000000000002</v>
      </c>
      <c r="X11" s="132">
        <v>0.42</v>
      </c>
      <c r="Y11" s="119">
        <v>1</v>
      </c>
      <c r="Z11" s="56" t="s">
        <v>273</v>
      </c>
      <c r="AA11" s="194"/>
      <c r="AB11" s="195"/>
      <c r="AC11" s="196"/>
      <c r="AD11" s="197"/>
      <c r="AE11" s="15">
        <v>0</v>
      </c>
      <c r="AF11" s="15">
        <v>0</v>
      </c>
      <c r="AG11" s="15">
        <v>0</v>
      </c>
      <c r="AH11" s="15">
        <v>0</v>
      </c>
    </row>
    <row r="12" spans="1:34" ht="51">
      <c r="A12" s="265"/>
      <c r="B12" s="267"/>
      <c r="C12" s="267"/>
      <c r="D12" s="273"/>
      <c r="E12" s="270"/>
      <c r="F12" s="265"/>
      <c r="G12" s="267"/>
      <c r="H12" s="265"/>
      <c r="I12" s="267"/>
      <c r="J12" s="43" t="s">
        <v>223</v>
      </c>
      <c r="K12" s="43" t="s">
        <v>235</v>
      </c>
      <c r="L12" s="43" t="s">
        <v>72</v>
      </c>
      <c r="M12" s="43" t="s">
        <v>33</v>
      </c>
      <c r="N12" s="43"/>
      <c r="O12" s="166">
        <f>X12</f>
        <v>20</v>
      </c>
      <c r="P12" s="87"/>
      <c r="Q12" s="87"/>
      <c r="R12" s="87"/>
      <c r="S12" s="87"/>
      <c r="T12" s="90"/>
      <c r="U12" s="90"/>
      <c r="V12" s="263"/>
      <c r="W12" s="167">
        <v>20</v>
      </c>
      <c r="X12" s="31">
        <v>20</v>
      </c>
      <c r="Y12" s="163">
        <f>W12/X12</f>
        <v>1</v>
      </c>
      <c r="Z12" s="126" t="s">
        <v>274</v>
      </c>
      <c r="AA12" s="197"/>
      <c r="AB12" s="197"/>
      <c r="AC12" s="197"/>
      <c r="AD12" s="197"/>
      <c r="AE12" s="15">
        <v>0</v>
      </c>
      <c r="AF12" s="15">
        <v>0</v>
      </c>
      <c r="AG12" s="15">
        <v>0</v>
      </c>
      <c r="AH12" s="15">
        <v>0</v>
      </c>
    </row>
    <row r="13" spans="1:34" ht="180">
      <c r="A13" s="265"/>
      <c r="B13" s="267"/>
      <c r="C13" s="267"/>
      <c r="D13" s="273"/>
      <c r="E13" s="270"/>
      <c r="F13" s="265"/>
      <c r="G13" s="267"/>
      <c r="H13" s="265"/>
      <c r="I13" s="267"/>
      <c r="J13" s="42" t="s">
        <v>253</v>
      </c>
      <c r="K13" s="42" t="s">
        <v>236</v>
      </c>
      <c r="L13" s="42" t="s">
        <v>83</v>
      </c>
      <c r="M13" s="42" t="s">
        <v>33</v>
      </c>
      <c r="N13" s="42"/>
      <c r="O13" s="88">
        <f>X13</f>
        <v>2746</v>
      </c>
      <c r="P13" s="87"/>
      <c r="Q13" s="87"/>
      <c r="R13" s="87"/>
      <c r="S13" s="87"/>
      <c r="T13" s="90"/>
      <c r="U13" s="90"/>
      <c r="V13" s="263"/>
      <c r="W13" s="164">
        <v>2824</v>
      </c>
      <c r="X13" s="164">
        <v>2746</v>
      </c>
      <c r="Y13" s="132">
        <v>1</v>
      </c>
      <c r="Z13" s="56" t="s">
        <v>275</v>
      </c>
      <c r="AA13" s="194"/>
      <c r="AB13" s="195"/>
      <c r="AC13" s="196"/>
      <c r="AD13" s="197"/>
      <c r="AE13" s="15">
        <v>0</v>
      </c>
      <c r="AF13" s="15">
        <v>0</v>
      </c>
      <c r="AG13" s="15">
        <v>0</v>
      </c>
      <c r="AH13" s="15">
        <v>0</v>
      </c>
    </row>
    <row r="14" spans="1:34" ht="45.75" thickBot="1">
      <c r="X14" s="85" t="s">
        <v>133</v>
      </c>
      <c r="Y14" s="136">
        <f>AVERAGE(Y7:Y13)</f>
        <v>0.97395714285714285</v>
      </c>
      <c r="AE14" s="15">
        <v>0</v>
      </c>
      <c r="AF14" s="15">
        <v>0</v>
      </c>
      <c r="AG14" s="15">
        <v>0</v>
      </c>
      <c r="AH14" s="15">
        <v>0</v>
      </c>
    </row>
    <row r="15" spans="1:34">
      <c r="AE15" s="15">
        <v>0</v>
      </c>
      <c r="AF15" s="15">
        <v>0</v>
      </c>
      <c r="AG15" s="15">
        <v>0</v>
      </c>
      <c r="AH15" s="15">
        <v>0</v>
      </c>
    </row>
  </sheetData>
  <mergeCells count="25">
    <mergeCell ref="C1:V3"/>
    <mergeCell ref="V4:V5"/>
    <mergeCell ref="A4:I4"/>
    <mergeCell ref="W5:Z5"/>
    <mergeCell ref="W4:AD4"/>
    <mergeCell ref="AA5:AD5"/>
    <mergeCell ref="A5:B5"/>
    <mergeCell ref="P4:U5"/>
    <mergeCell ref="C5:D5"/>
    <mergeCell ref="E5:F5"/>
    <mergeCell ref="I5:I6"/>
    <mergeCell ref="V7:V13"/>
    <mergeCell ref="J4:O5"/>
    <mergeCell ref="A7:A13"/>
    <mergeCell ref="B7:B13"/>
    <mergeCell ref="C7:C13"/>
    <mergeCell ref="E7:E13"/>
    <mergeCell ref="D7:D9"/>
    <mergeCell ref="D10:D13"/>
    <mergeCell ref="H5:H6"/>
    <mergeCell ref="F7:F13"/>
    <mergeCell ref="G7:G13"/>
    <mergeCell ref="H7:H13"/>
    <mergeCell ref="I7:I8"/>
    <mergeCell ref="I9:I13"/>
  </mergeCells>
  <pageMargins left="0.7" right="0.7" top="0.75" bottom="0.75" header="0.3" footer="0.3"/>
  <pageSetup paperSize="9" orientation="portrait" horizontalDpi="1200" verticalDpi="1200"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CZ9"/>
  <sheetViews>
    <sheetView topLeftCell="E1" zoomScale="110" zoomScaleNormal="110" workbookViewId="0">
      <selection activeCell="J8" sqref="J8"/>
    </sheetView>
  </sheetViews>
  <sheetFormatPr baseColWidth="10" defaultColWidth="11.42578125" defaultRowHeight="15"/>
  <cols>
    <col min="1" max="1" width="19.28515625" customWidth="1"/>
    <col min="2" max="2" width="17.28515625" customWidth="1"/>
    <col min="3" max="3" width="20.42578125" customWidth="1"/>
    <col min="4" max="4" width="17.140625" customWidth="1"/>
    <col min="5" max="5" width="18" customWidth="1"/>
    <col min="6" max="6" width="18.85546875" customWidth="1"/>
    <col min="7" max="7" width="20.5703125" customWidth="1"/>
    <col min="8" max="8" width="19.5703125" customWidth="1"/>
    <col min="9" max="9" width="23.28515625" customWidth="1"/>
    <col min="10" max="10" width="24.7109375" customWidth="1"/>
    <col min="11" max="11" width="35" customWidth="1"/>
    <col min="12" max="12" width="18.28515625" customWidth="1"/>
    <col min="14" max="14" width="21.42578125" customWidth="1"/>
    <col min="15" max="15" width="16.85546875" customWidth="1"/>
    <col min="17" max="17" width="18.42578125" bestFit="1" customWidth="1"/>
    <col min="18" max="18" width="14.85546875" customWidth="1"/>
    <col min="19" max="19" width="17" customWidth="1"/>
    <col min="20" max="21" width="20.85546875" customWidth="1"/>
    <col min="22" max="22" width="15.42578125" customWidth="1"/>
    <col min="23" max="23" width="15.7109375" customWidth="1"/>
    <col min="24" max="24" width="17" customWidth="1"/>
    <col min="25" max="25" width="20.140625" bestFit="1" customWidth="1"/>
    <col min="26" max="26" width="52.28515625" customWidth="1"/>
    <col min="27" max="27" width="16.85546875" customWidth="1"/>
    <col min="29" max="29" width="24.5703125" customWidth="1"/>
    <col min="30" max="30" width="15.140625" customWidth="1"/>
  </cols>
  <sheetData>
    <row r="1" spans="1:104" s="1" customFormat="1" ht="12">
      <c r="C1" s="238" t="s">
        <v>210</v>
      </c>
      <c r="D1" s="238"/>
      <c r="E1" s="238"/>
      <c r="F1" s="238"/>
      <c r="G1" s="238"/>
      <c r="H1" s="238"/>
      <c r="I1" s="238"/>
      <c r="J1" s="238"/>
      <c r="K1" s="238"/>
      <c r="L1" s="238"/>
      <c r="M1" s="238"/>
      <c r="N1" s="238"/>
      <c r="O1" s="238"/>
      <c r="P1" s="238"/>
      <c r="Q1" s="238"/>
      <c r="R1" s="238"/>
      <c r="S1" s="238"/>
      <c r="T1" s="238"/>
      <c r="U1" s="238"/>
      <c r="V1" s="238"/>
      <c r="AC1" s="76" t="s">
        <v>169</v>
      </c>
      <c r="AD1" s="79">
        <v>44512</v>
      </c>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row>
    <row r="2" spans="1:104" s="1" customFormat="1" ht="21.75" customHeight="1">
      <c r="C2" s="238"/>
      <c r="D2" s="238"/>
      <c r="E2" s="238"/>
      <c r="F2" s="238"/>
      <c r="G2" s="238"/>
      <c r="H2" s="238"/>
      <c r="I2" s="238"/>
      <c r="J2" s="238"/>
      <c r="K2" s="238"/>
      <c r="L2" s="238"/>
      <c r="M2" s="238"/>
      <c r="N2" s="238"/>
      <c r="O2" s="238"/>
      <c r="P2" s="238"/>
      <c r="Q2" s="238"/>
      <c r="R2" s="238"/>
      <c r="S2" s="238"/>
      <c r="T2" s="238"/>
      <c r="U2" s="238"/>
      <c r="V2" s="238"/>
      <c r="AC2" s="77" t="s">
        <v>0</v>
      </c>
      <c r="AD2" s="78">
        <v>3</v>
      </c>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row>
    <row r="3" spans="1:104" s="1" customFormat="1" ht="30" customHeight="1">
      <c r="C3" s="238"/>
      <c r="D3" s="238"/>
      <c r="E3" s="238"/>
      <c r="F3" s="238"/>
      <c r="G3" s="238"/>
      <c r="H3" s="238"/>
      <c r="I3" s="238"/>
      <c r="J3" s="238"/>
      <c r="K3" s="238"/>
      <c r="L3" s="238"/>
      <c r="M3" s="238"/>
      <c r="N3" s="238"/>
      <c r="O3" s="238"/>
      <c r="P3" s="238"/>
      <c r="Q3" s="238"/>
      <c r="R3" s="238"/>
      <c r="S3" s="238"/>
      <c r="T3" s="238"/>
      <c r="U3" s="238"/>
      <c r="V3" s="238"/>
      <c r="AC3" s="77" t="s">
        <v>170</v>
      </c>
      <c r="AD3" s="78" t="s">
        <v>171</v>
      </c>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row>
    <row r="4" spans="1:104"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25" t="s">
        <v>62</v>
      </c>
      <c r="X4" s="226"/>
      <c r="Y4" s="226"/>
      <c r="Z4" s="226"/>
      <c r="AA4" s="226"/>
      <c r="AB4" s="226"/>
      <c r="AC4" s="226"/>
      <c r="AD4" s="227"/>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row>
    <row r="5" spans="1:104" s="9" customFormat="1" ht="36" customHeight="1">
      <c r="A5" s="228" t="s">
        <v>5</v>
      </c>
      <c r="B5" s="223"/>
      <c r="C5" s="228" t="s">
        <v>6</v>
      </c>
      <c r="D5" s="224"/>
      <c r="E5" s="228" t="s">
        <v>7</v>
      </c>
      <c r="F5" s="224"/>
      <c r="G5" s="72"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row>
    <row r="6" spans="1:104" s="9" customFormat="1" ht="45">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row>
    <row r="7" spans="1:104" s="22" customFormat="1" ht="132.75" customHeight="1">
      <c r="A7" s="283" t="s">
        <v>251</v>
      </c>
      <c r="B7" s="285" t="s">
        <v>252</v>
      </c>
      <c r="C7" s="285" t="s">
        <v>49</v>
      </c>
      <c r="D7" s="285" t="s">
        <v>88</v>
      </c>
      <c r="E7" s="285" t="s">
        <v>91</v>
      </c>
      <c r="F7" s="281" t="s">
        <v>30</v>
      </c>
      <c r="G7" s="281" t="s">
        <v>56</v>
      </c>
      <c r="H7" s="281" t="s">
        <v>55</v>
      </c>
      <c r="I7" s="120" t="s">
        <v>185</v>
      </c>
      <c r="J7" s="170" t="s">
        <v>140</v>
      </c>
      <c r="K7" s="170" t="s">
        <v>150</v>
      </c>
      <c r="L7" s="171" t="s">
        <v>84</v>
      </c>
      <c r="M7" s="171" t="s">
        <v>37</v>
      </c>
      <c r="N7" s="170" t="s">
        <v>53</v>
      </c>
      <c r="O7" s="172">
        <v>1</v>
      </c>
      <c r="P7" s="91"/>
      <c r="Q7" s="92"/>
      <c r="R7" s="92"/>
      <c r="S7" s="92"/>
      <c r="T7" s="91"/>
      <c r="U7" s="92"/>
      <c r="V7" s="282" t="s">
        <v>92</v>
      </c>
      <c r="W7" s="64">
        <v>0.88</v>
      </c>
      <c r="X7" s="64">
        <v>1</v>
      </c>
      <c r="Y7" s="64">
        <v>0.88</v>
      </c>
      <c r="Z7" s="65" t="s">
        <v>276</v>
      </c>
      <c r="AA7" s="91"/>
      <c r="AB7" s="91"/>
      <c r="AC7" s="91"/>
      <c r="AD7" s="93"/>
    </row>
    <row r="8" spans="1:104" s="152" customFormat="1" ht="139.5" customHeight="1">
      <c r="A8" s="284"/>
      <c r="B8" s="286"/>
      <c r="C8" s="286"/>
      <c r="D8" s="286"/>
      <c r="E8" s="286"/>
      <c r="F8" s="281"/>
      <c r="G8" s="281"/>
      <c r="H8" s="281"/>
      <c r="I8" s="168" t="s">
        <v>186</v>
      </c>
      <c r="J8" s="168" t="s">
        <v>254</v>
      </c>
      <c r="K8" s="168" t="s">
        <v>184</v>
      </c>
      <c r="L8" s="168" t="s">
        <v>84</v>
      </c>
      <c r="M8" s="168" t="s">
        <v>37</v>
      </c>
      <c r="N8" s="168" t="s">
        <v>53</v>
      </c>
      <c r="O8" s="169">
        <v>1</v>
      </c>
      <c r="P8" s="150"/>
      <c r="Q8" s="150"/>
      <c r="R8" s="150"/>
      <c r="S8" s="150"/>
      <c r="T8" s="150"/>
      <c r="U8" s="150"/>
      <c r="V8" s="282"/>
      <c r="W8" s="174">
        <v>0.99</v>
      </c>
      <c r="X8" s="175">
        <v>1</v>
      </c>
      <c r="Y8" s="175">
        <v>0.99</v>
      </c>
      <c r="Z8" s="176" t="s">
        <v>277</v>
      </c>
      <c r="AA8" s="150"/>
      <c r="AB8" s="150"/>
      <c r="AC8" s="150"/>
      <c r="AD8" s="151"/>
    </row>
    <row r="9" spans="1:104" ht="45.75" thickBot="1">
      <c r="X9" s="85" t="s">
        <v>133</v>
      </c>
      <c r="Y9" s="136">
        <f>AVERAGE(Y7:Y8)</f>
        <v>0.93500000000000005</v>
      </c>
    </row>
  </sheetData>
  <mergeCells count="22">
    <mergeCell ref="A7:A8"/>
    <mergeCell ref="G7:G8"/>
    <mergeCell ref="C7:C8"/>
    <mergeCell ref="D7:D8"/>
    <mergeCell ref="E7:E8"/>
    <mergeCell ref="F7:F8"/>
    <mergeCell ref="B7:B8"/>
    <mergeCell ref="AA5:AD5"/>
    <mergeCell ref="W4:AD4"/>
    <mergeCell ref="W5:Z5"/>
    <mergeCell ref="H7:H8"/>
    <mergeCell ref="V7:V8"/>
    <mergeCell ref="C5:D5"/>
    <mergeCell ref="E5:F5"/>
    <mergeCell ref="C1:V3"/>
    <mergeCell ref="I5:I6"/>
    <mergeCell ref="A4:I4"/>
    <mergeCell ref="J4:O5"/>
    <mergeCell ref="P4:U5"/>
    <mergeCell ref="V4:V5"/>
    <mergeCell ref="A5:B5"/>
    <mergeCell ref="H5:H6"/>
  </mergeCells>
  <pageMargins left="0.7" right="0.7" top="0.75" bottom="0.75" header="0.3" footer="0.3"/>
  <pageSetup paperSize="9" orientation="portrait" horizontalDpi="300" verticalDpi="300"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79998168889431442"/>
  </sheetPr>
  <dimension ref="A1:BW11"/>
  <sheetViews>
    <sheetView topLeftCell="I7" zoomScale="115" zoomScaleNormal="115" zoomScalePageLayoutView="130" workbookViewId="0">
      <selection activeCell="Y8" sqref="Y8"/>
    </sheetView>
  </sheetViews>
  <sheetFormatPr baseColWidth="10" defaultColWidth="9.140625" defaultRowHeight="15"/>
  <cols>
    <col min="1" max="1" width="18.85546875" customWidth="1"/>
    <col min="2" max="2" width="18.140625" customWidth="1"/>
    <col min="3" max="3" width="21.7109375" customWidth="1"/>
    <col min="4" max="4" width="16.85546875" customWidth="1"/>
    <col min="5" max="6" width="14.42578125" customWidth="1"/>
    <col min="7" max="7" width="15.140625" customWidth="1"/>
    <col min="8" max="8" width="19" customWidth="1"/>
    <col min="9" max="9" width="20.28515625" customWidth="1"/>
    <col min="10" max="10" width="22" customWidth="1"/>
    <col min="11" max="11" width="24.140625" customWidth="1"/>
    <col min="12" max="12" width="18.28515625" customWidth="1"/>
    <col min="13" max="13" width="14.85546875" customWidth="1"/>
    <col min="14" max="14" width="0" hidden="1" customWidth="1"/>
    <col min="15" max="15" width="17.28515625" customWidth="1"/>
    <col min="16" max="16" width="14.28515625" customWidth="1"/>
    <col min="17" max="17" width="14" customWidth="1"/>
    <col min="18" max="18" width="16.7109375" customWidth="1"/>
    <col min="19" max="19" width="16.42578125" customWidth="1"/>
    <col min="20" max="20" width="14.140625" customWidth="1"/>
    <col min="21" max="21" width="13.85546875" customWidth="1"/>
    <col min="22" max="22" width="21.42578125" customWidth="1"/>
    <col min="23" max="23" width="11.140625" customWidth="1"/>
    <col min="24" max="24" width="15.28515625" customWidth="1"/>
    <col min="25" max="25" width="15.42578125" customWidth="1"/>
    <col min="26" max="26" width="68.28515625" customWidth="1"/>
    <col min="29" max="30" width="16.140625" customWidth="1"/>
  </cols>
  <sheetData>
    <row r="1" spans="1:75" s="1" customFormat="1">
      <c r="C1" s="238" t="s">
        <v>210</v>
      </c>
      <c r="D1" s="238"/>
      <c r="E1" s="238"/>
      <c r="F1" s="238"/>
      <c r="G1" s="238"/>
      <c r="H1" s="238"/>
      <c r="I1" s="238"/>
      <c r="J1" s="238"/>
      <c r="K1" s="238"/>
      <c r="L1" s="238"/>
      <c r="M1" s="238"/>
      <c r="N1" s="238"/>
      <c r="O1" s="238"/>
      <c r="P1" s="238"/>
      <c r="Q1" s="238"/>
      <c r="R1" s="238"/>
      <c r="S1" s="238"/>
      <c r="T1" s="238"/>
      <c r="U1" s="238"/>
      <c r="V1" s="238"/>
      <c r="AA1" s="219"/>
      <c r="AB1" s="220"/>
      <c r="AC1" s="76" t="s">
        <v>169</v>
      </c>
      <c r="AD1" s="79">
        <v>44512</v>
      </c>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row>
    <row r="2" spans="1:75" s="1" customFormat="1" ht="21.75" customHeight="1">
      <c r="C2" s="238"/>
      <c r="D2" s="238"/>
      <c r="E2" s="238"/>
      <c r="F2" s="238"/>
      <c r="G2" s="238"/>
      <c r="H2" s="238"/>
      <c r="I2" s="238"/>
      <c r="J2" s="238"/>
      <c r="K2" s="238"/>
      <c r="L2" s="238"/>
      <c r="M2" s="238"/>
      <c r="N2" s="238"/>
      <c r="O2" s="238"/>
      <c r="P2" s="238"/>
      <c r="Q2" s="238"/>
      <c r="R2" s="238"/>
      <c r="S2" s="238"/>
      <c r="T2" s="238"/>
      <c r="U2" s="238"/>
      <c r="V2" s="238"/>
      <c r="AA2" s="219"/>
      <c r="AB2" s="220"/>
      <c r="AC2" s="77" t="s">
        <v>0</v>
      </c>
      <c r="AD2" s="78">
        <v>3</v>
      </c>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row>
    <row r="3" spans="1:75" s="1" customFormat="1" ht="30" customHeight="1">
      <c r="C3" s="238"/>
      <c r="D3" s="238"/>
      <c r="E3" s="238"/>
      <c r="F3" s="238"/>
      <c r="G3" s="238"/>
      <c r="H3" s="238"/>
      <c r="I3" s="238"/>
      <c r="J3" s="238"/>
      <c r="K3" s="238"/>
      <c r="L3" s="238"/>
      <c r="M3" s="238"/>
      <c r="N3" s="238"/>
      <c r="O3" s="238"/>
      <c r="P3" s="238"/>
      <c r="Q3" s="238"/>
      <c r="R3" s="238"/>
      <c r="S3" s="238"/>
      <c r="T3" s="238"/>
      <c r="U3" s="238"/>
      <c r="V3" s="238"/>
      <c r="AA3" s="219"/>
      <c r="AB3" s="220"/>
      <c r="AC3" s="77" t="s">
        <v>170</v>
      </c>
      <c r="AD3" s="78" t="s">
        <v>171</v>
      </c>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row>
    <row r="4" spans="1:75"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45" t="s">
        <v>62</v>
      </c>
      <c r="X4" s="246"/>
      <c r="Y4" s="246"/>
      <c r="Z4" s="246"/>
      <c r="AA4" s="246"/>
      <c r="AB4" s="246"/>
      <c r="AC4" s="246"/>
      <c r="AD4" s="247"/>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row>
    <row r="5" spans="1:75" s="9" customFormat="1" ht="36" customHeight="1">
      <c r="A5" s="277" t="s">
        <v>5</v>
      </c>
      <c r="B5" s="278"/>
      <c r="C5" s="277" t="s">
        <v>6</v>
      </c>
      <c r="D5" s="279"/>
      <c r="E5" s="277" t="s">
        <v>7</v>
      </c>
      <c r="F5" s="279"/>
      <c r="G5" s="80"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row>
    <row r="6" spans="1:75" s="99" customFormat="1" ht="38.25">
      <c r="A6" s="97" t="s">
        <v>13</v>
      </c>
      <c r="B6" s="97" t="s">
        <v>14</v>
      </c>
      <c r="C6" s="97" t="s">
        <v>15</v>
      </c>
      <c r="D6" s="97" t="s">
        <v>60</v>
      </c>
      <c r="E6" s="97" t="s">
        <v>16</v>
      </c>
      <c r="F6" s="97" t="s">
        <v>17</v>
      </c>
      <c r="G6" s="97" t="s">
        <v>18</v>
      </c>
      <c r="H6" s="254"/>
      <c r="I6" s="254"/>
      <c r="J6" s="97" t="s">
        <v>2</v>
      </c>
      <c r="K6" s="97" t="s">
        <v>19</v>
      </c>
      <c r="L6" s="97" t="s">
        <v>61</v>
      </c>
      <c r="M6" s="97" t="s">
        <v>20</v>
      </c>
      <c r="N6" s="97" t="s">
        <v>21</v>
      </c>
      <c r="O6" s="97" t="s">
        <v>22</v>
      </c>
      <c r="P6" s="97" t="s">
        <v>3</v>
      </c>
      <c r="Q6" s="97" t="s">
        <v>23</v>
      </c>
      <c r="R6" s="97" t="s">
        <v>61</v>
      </c>
      <c r="S6" s="97" t="s">
        <v>20</v>
      </c>
      <c r="T6" s="97" t="s">
        <v>21</v>
      </c>
      <c r="U6" s="97" t="s">
        <v>24</v>
      </c>
      <c r="V6" s="97" t="s">
        <v>25</v>
      </c>
      <c r="W6" s="97" t="s">
        <v>63</v>
      </c>
      <c r="X6" s="97" t="s">
        <v>26</v>
      </c>
      <c r="Y6" s="97" t="s">
        <v>27</v>
      </c>
      <c r="Z6" s="97" t="s">
        <v>28</v>
      </c>
      <c r="AA6" s="97" t="s">
        <v>64</v>
      </c>
      <c r="AB6" s="97" t="s">
        <v>26</v>
      </c>
      <c r="AC6" s="97" t="s">
        <v>27</v>
      </c>
      <c r="AD6" s="97" t="s">
        <v>28</v>
      </c>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row>
    <row r="7" spans="1:75" s="130" customFormat="1" ht="222" customHeight="1">
      <c r="A7" s="287" t="s">
        <v>251</v>
      </c>
      <c r="B7" s="288" t="s">
        <v>252</v>
      </c>
      <c r="C7" s="287" t="s">
        <v>75</v>
      </c>
      <c r="D7" s="288" t="s">
        <v>65</v>
      </c>
      <c r="E7" s="287" t="s">
        <v>89</v>
      </c>
      <c r="F7" s="287" t="s">
        <v>90</v>
      </c>
      <c r="G7" s="288" t="s">
        <v>31</v>
      </c>
      <c r="H7" s="287" t="s">
        <v>76</v>
      </c>
      <c r="I7" s="288" t="s">
        <v>76</v>
      </c>
      <c r="J7" s="127" t="s">
        <v>35</v>
      </c>
      <c r="K7" s="127" t="s">
        <v>36</v>
      </c>
      <c r="L7" s="127" t="s">
        <v>83</v>
      </c>
      <c r="M7" s="127" t="s">
        <v>37</v>
      </c>
      <c r="N7" s="127"/>
      <c r="O7" s="128">
        <f>X7</f>
        <v>0.95</v>
      </c>
      <c r="P7" s="129"/>
      <c r="Q7" s="129"/>
      <c r="R7" s="129"/>
      <c r="S7" s="129"/>
      <c r="T7" s="129"/>
      <c r="U7" s="129"/>
      <c r="V7" s="287" t="s">
        <v>77</v>
      </c>
      <c r="W7" s="139">
        <v>0.98680000000000001</v>
      </c>
      <c r="X7" s="128">
        <v>0.95</v>
      </c>
      <c r="Y7" s="128">
        <v>1</v>
      </c>
      <c r="Z7" s="200" t="s">
        <v>278</v>
      </c>
      <c r="AA7" s="129"/>
      <c r="AB7" s="129"/>
      <c r="AC7" s="129"/>
      <c r="AD7" s="129"/>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row>
    <row r="8" spans="1:75" s="98" customFormat="1" ht="174" customHeight="1">
      <c r="A8" s="265"/>
      <c r="B8" s="289"/>
      <c r="C8" s="265"/>
      <c r="D8" s="289"/>
      <c r="E8" s="265"/>
      <c r="F8" s="265"/>
      <c r="G8" s="289"/>
      <c r="H8" s="265"/>
      <c r="I8" s="289"/>
      <c r="J8" s="131" t="s">
        <v>138</v>
      </c>
      <c r="K8" s="131" t="s">
        <v>187</v>
      </c>
      <c r="L8" s="131" t="s">
        <v>83</v>
      </c>
      <c r="M8" s="131" t="s">
        <v>33</v>
      </c>
      <c r="N8" s="131"/>
      <c r="O8" s="131">
        <f>X8</f>
        <v>382</v>
      </c>
      <c r="P8" s="129"/>
      <c r="Q8" s="129"/>
      <c r="R8" s="129"/>
      <c r="S8" s="129"/>
      <c r="T8" s="129"/>
      <c r="U8" s="129"/>
      <c r="V8" s="265"/>
      <c r="W8" s="131">
        <v>469</v>
      </c>
      <c r="X8" s="131">
        <v>382</v>
      </c>
      <c r="Y8" s="142">
        <v>1</v>
      </c>
      <c r="Z8" s="201" t="s">
        <v>279</v>
      </c>
      <c r="AA8" s="129"/>
      <c r="AB8" s="129"/>
      <c r="AC8" s="129"/>
      <c r="AD8" s="129"/>
    </row>
    <row r="9" spans="1:75" ht="89.25">
      <c r="A9" s="265"/>
      <c r="B9" s="289"/>
      <c r="C9" s="265"/>
      <c r="D9" s="289"/>
      <c r="E9" s="265"/>
      <c r="F9" s="265"/>
      <c r="G9" s="289"/>
      <c r="H9" s="265"/>
      <c r="I9" s="289"/>
      <c r="J9" s="127" t="s">
        <v>213</v>
      </c>
      <c r="K9" s="127" t="s">
        <v>238</v>
      </c>
      <c r="L9" s="127" t="s">
        <v>72</v>
      </c>
      <c r="M9" s="127" t="s">
        <v>37</v>
      </c>
      <c r="N9" s="127"/>
      <c r="O9" s="128">
        <f>X9</f>
        <v>0.36</v>
      </c>
      <c r="P9" s="129"/>
      <c r="Q9" s="129"/>
      <c r="R9" s="129"/>
      <c r="S9" s="129"/>
      <c r="T9" s="129"/>
      <c r="U9" s="129"/>
      <c r="V9" s="265"/>
      <c r="W9" s="139">
        <v>0.36</v>
      </c>
      <c r="X9" s="128">
        <v>0.36</v>
      </c>
      <c r="Y9" s="128">
        <f>W9/X9</f>
        <v>1</v>
      </c>
      <c r="Z9" s="202" t="s">
        <v>280</v>
      </c>
      <c r="AA9" s="129"/>
      <c r="AB9" s="129"/>
      <c r="AC9" s="129"/>
      <c r="AD9" s="129"/>
    </row>
    <row r="10" spans="1:75" ht="185.25" customHeight="1">
      <c r="A10" s="265"/>
      <c r="B10" s="290"/>
      <c r="C10" s="265"/>
      <c r="D10" s="290"/>
      <c r="E10" s="265"/>
      <c r="F10" s="265"/>
      <c r="G10" s="290"/>
      <c r="H10" s="265"/>
      <c r="I10" s="153" t="s">
        <v>241</v>
      </c>
      <c r="J10" s="131" t="s">
        <v>237</v>
      </c>
      <c r="K10" s="131" t="s">
        <v>239</v>
      </c>
      <c r="L10" s="131" t="s">
        <v>73</v>
      </c>
      <c r="M10" s="131" t="s">
        <v>37</v>
      </c>
      <c r="N10" s="131"/>
      <c r="O10" s="131">
        <f>X10</f>
        <v>7.0000000000000007E-2</v>
      </c>
      <c r="P10" s="129"/>
      <c r="Q10" s="129"/>
      <c r="R10" s="129"/>
      <c r="S10" s="129"/>
      <c r="T10" s="129"/>
      <c r="U10" s="129"/>
      <c r="V10" s="265"/>
      <c r="W10" s="142">
        <v>6.54E-2</v>
      </c>
      <c r="X10" s="204">
        <v>7.0000000000000007E-2</v>
      </c>
      <c r="Y10" s="142">
        <f>W10/X10</f>
        <v>0.93428571428571416</v>
      </c>
      <c r="Z10" s="203" t="s">
        <v>281</v>
      </c>
      <c r="AA10" s="129"/>
      <c r="AB10" s="129"/>
      <c r="AC10" s="129"/>
      <c r="AD10" s="129"/>
    </row>
    <row r="11" spans="1:75" ht="45.75" thickBot="1">
      <c r="X11" s="85" t="s">
        <v>133</v>
      </c>
      <c r="Y11" s="136">
        <f>AVERAGE(Y7:Y10)</f>
        <v>0.98357142857142854</v>
      </c>
    </row>
  </sheetData>
  <mergeCells count="24">
    <mergeCell ref="A7:A10"/>
    <mergeCell ref="B7:B10"/>
    <mergeCell ref="C7:C10"/>
    <mergeCell ref="D7:D10"/>
    <mergeCell ref="E7:E10"/>
    <mergeCell ref="AA1:AB3"/>
    <mergeCell ref="W5:Z5"/>
    <mergeCell ref="C5:D5"/>
    <mergeCell ref="C1:V3"/>
    <mergeCell ref="A4:I4"/>
    <mergeCell ref="J4:O5"/>
    <mergeCell ref="P4:U5"/>
    <mergeCell ref="V4:V5"/>
    <mergeCell ref="W4:AD4"/>
    <mergeCell ref="A5:B5"/>
    <mergeCell ref="AA5:AD5"/>
    <mergeCell ref="E5:F5"/>
    <mergeCell ref="H5:H6"/>
    <mergeCell ref="I5:I6"/>
    <mergeCell ref="V7:V10"/>
    <mergeCell ref="I7:I9"/>
    <mergeCell ref="F7:F10"/>
    <mergeCell ref="G7:G10"/>
    <mergeCell ref="H7:H10"/>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79998168889431442"/>
  </sheetPr>
  <dimension ref="A1:CI11"/>
  <sheetViews>
    <sheetView topLeftCell="I6" zoomScaleNormal="100" zoomScalePageLayoutView="130" workbookViewId="0">
      <selection activeCell="Z11" sqref="Z11"/>
    </sheetView>
  </sheetViews>
  <sheetFormatPr baseColWidth="10" defaultColWidth="9.140625" defaultRowHeight="15"/>
  <cols>
    <col min="1" max="1" width="20.28515625" customWidth="1"/>
    <col min="2" max="2" width="26.28515625" customWidth="1"/>
    <col min="3" max="3" width="25.140625" customWidth="1"/>
    <col min="4" max="4" width="28.42578125" customWidth="1"/>
    <col min="5" max="6" width="18.140625" customWidth="1"/>
    <col min="7" max="7" width="19" customWidth="1"/>
    <col min="8" max="8" width="18" customWidth="1"/>
    <col min="9" max="9" width="20" customWidth="1"/>
    <col min="10" max="10" width="19.28515625" customWidth="1"/>
    <col min="11" max="11" width="32" customWidth="1"/>
    <col min="12" max="12" width="14.42578125" customWidth="1"/>
    <col min="14" max="14" width="0" hidden="1" customWidth="1"/>
    <col min="15" max="15" width="14.7109375" customWidth="1"/>
    <col min="16" max="16" width="22.7109375" customWidth="1"/>
    <col min="17" max="17" width="31.5703125" customWidth="1"/>
    <col min="18" max="18" width="15" customWidth="1"/>
    <col min="20" max="20" width="0" hidden="1" customWidth="1"/>
    <col min="22" max="22" width="16.85546875" customWidth="1"/>
    <col min="24" max="24" width="18.28515625" customWidth="1"/>
    <col min="25" max="25" width="14.85546875" customWidth="1"/>
    <col min="26" max="26" width="43.140625" customWidth="1"/>
    <col min="28" max="28" width="14.140625" customWidth="1"/>
    <col min="29" max="29" width="13.28515625" customWidth="1"/>
    <col min="30" max="30" width="60" customWidth="1"/>
  </cols>
  <sheetData>
    <row r="1" spans="1:87" s="1" customFormat="1">
      <c r="C1" s="238" t="s">
        <v>210</v>
      </c>
      <c r="D1" s="238"/>
      <c r="E1" s="238"/>
      <c r="F1" s="238"/>
      <c r="G1" s="238"/>
      <c r="H1" s="238"/>
      <c r="I1" s="238"/>
      <c r="J1" s="238"/>
      <c r="K1" s="238"/>
      <c r="L1" s="238"/>
      <c r="M1" s="238"/>
      <c r="N1" s="238"/>
      <c r="O1" s="238"/>
      <c r="P1" s="238"/>
      <c r="Q1" s="238"/>
      <c r="R1" s="238"/>
      <c r="S1" s="238"/>
      <c r="T1" s="238"/>
      <c r="U1" s="238"/>
      <c r="V1" s="238"/>
      <c r="Z1" s="219"/>
      <c r="AA1" s="219"/>
      <c r="AB1" s="220"/>
      <c r="AC1" s="76" t="s">
        <v>169</v>
      </c>
      <c r="AD1" s="79">
        <v>44512</v>
      </c>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row>
    <row r="2" spans="1:87" s="1" customFormat="1" ht="21.75" customHeight="1">
      <c r="C2" s="238"/>
      <c r="D2" s="238"/>
      <c r="E2" s="238"/>
      <c r="F2" s="238"/>
      <c r="G2" s="238"/>
      <c r="H2" s="238"/>
      <c r="I2" s="238"/>
      <c r="J2" s="238"/>
      <c r="K2" s="238"/>
      <c r="L2" s="238"/>
      <c r="M2" s="238"/>
      <c r="N2" s="238"/>
      <c r="O2" s="238"/>
      <c r="P2" s="238"/>
      <c r="Q2" s="238"/>
      <c r="R2" s="238"/>
      <c r="S2" s="238"/>
      <c r="T2" s="238"/>
      <c r="U2" s="238"/>
      <c r="V2" s="238"/>
      <c r="Z2" s="219"/>
      <c r="AA2" s="219"/>
      <c r="AB2" s="220"/>
      <c r="AC2" s="77" t="s">
        <v>0</v>
      </c>
      <c r="AD2" s="78">
        <v>3</v>
      </c>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row>
    <row r="3" spans="1:87" s="1" customFormat="1" ht="30" customHeight="1">
      <c r="C3" s="238"/>
      <c r="D3" s="238"/>
      <c r="E3" s="238"/>
      <c r="F3" s="238"/>
      <c r="G3" s="238"/>
      <c r="H3" s="238"/>
      <c r="I3" s="238"/>
      <c r="J3" s="238"/>
      <c r="K3" s="238"/>
      <c r="L3" s="238"/>
      <c r="M3" s="238"/>
      <c r="N3" s="238"/>
      <c r="O3" s="238"/>
      <c r="P3" s="238"/>
      <c r="Q3" s="238"/>
      <c r="R3" s="238"/>
      <c r="S3" s="238"/>
      <c r="T3" s="238"/>
      <c r="U3" s="238"/>
      <c r="V3" s="238"/>
      <c r="Z3" s="219"/>
      <c r="AA3" s="219"/>
      <c r="AB3" s="220"/>
      <c r="AC3" s="77" t="s">
        <v>170</v>
      </c>
      <c r="AD3" s="78" t="s">
        <v>171</v>
      </c>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row>
    <row r="4" spans="1:87" s="9" customFormat="1">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25" t="s">
        <v>62</v>
      </c>
      <c r="X4" s="226"/>
      <c r="Y4" s="226"/>
      <c r="Z4" s="226"/>
      <c r="AA4" s="226"/>
      <c r="AB4" s="226"/>
      <c r="AC4" s="226"/>
      <c r="AD4" s="227"/>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row>
    <row r="5" spans="1:87" s="9" customFormat="1" ht="36" customHeight="1">
      <c r="A5" s="228" t="s">
        <v>5</v>
      </c>
      <c r="B5" s="223"/>
      <c r="C5" s="228" t="s">
        <v>6</v>
      </c>
      <c r="D5" s="224"/>
      <c r="E5" s="228" t="s">
        <v>7</v>
      </c>
      <c r="F5" s="224"/>
      <c r="G5" s="72"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row>
    <row r="6" spans="1:87" s="9" customFormat="1" ht="45">
      <c r="A6" s="14" t="s">
        <v>13</v>
      </c>
      <c r="B6" s="14" t="s">
        <v>14</v>
      </c>
      <c r="C6" s="14" t="s">
        <v>15</v>
      </c>
      <c r="D6" s="14" t="s">
        <v>60</v>
      </c>
      <c r="E6" s="14" t="s">
        <v>16</v>
      </c>
      <c r="F6" s="14" t="s">
        <v>17</v>
      </c>
      <c r="G6" s="14" t="s">
        <v>18</v>
      </c>
      <c r="H6" s="280"/>
      <c r="I6" s="280"/>
      <c r="J6" s="14" t="s">
        <v>2</v>
      </c>
      <c r="K6" s="14" t="s">
        <v>19</v>
      </c>
      <c r="L6" s="14" t="s">
        <v>61</v>
      </c>
      <c r="M6" s="14" t="s">
        <v>20</v>
      </c>
      <c r="N6" s="14" t="s">
        <v>21</v>
      </c>
      <c r="O6" s="14" t="s">
        <v>22</v>
      </c>
      <c r="P6" s="14" t="s">
        <v>3</v>
      </c>
      <c r="Q6" s="14" t="s">
        <v>23</v>
      </c>
      <c r="R6" s="14" t="s">
        <v>61</v>
      </c>
      <c r="S6" s="14" t="s">
        <v>20</v>
      </c>
      <c r="T6" s="14" t="s">
        <v>21</v>
      </c>
      <c r="U6" s="14" t="s">
        <v>24</v>
      </c>
      <c r="V6" s="14" t="s">
        <v>25</v>
      </c>
      <c r="W6" s="14" t="s">
        <v>63</v>
      </c>
      <c r="X6" s="14" t="s">
        <v>26</v>
      </c>
      <c r="Y6" s="14" t="s">
        <v>27</v>
      </c>
      <c r="Z6" s="14" t="s">
        <v>28</v>
      </c>
      <c r="AA6" s="14" t="s">
        <v>64</v>
      </c>
      <c r="AB6" s="14" t="s">
        <v>26</v>
      </c>
      <c r="AC6" s="14" t="s">
        <v>27</v>
      </c>
      <c r="AD6" s="14" t="s">
        <v>28</v>
      </c>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row>
    <row r="7" spans="1:87" s="27" customFormat="1" ht="219" customHeight="1">
      <c r="A7" s="232" t="s">
        <v>251</v>
      </c>
      <c r="B7" s="230" t="s">
        <v>252</v>
      </c>
      <c r="C7" s="232" t="s">
        <v>79</v>
      </c>
      <c r="D7" s="27" t="s">
        <v>65</v>
      </c>
      <c r="E7" s="232" t="s">
        <v>29</v>
      </c>
      <c r="F7" s="230" t="s">
        <v>90</v>
      </c>
      <c r="G7" s="232" t="s">
        <v>31</v>
      </c>
      <c r="H7" s="230" t="s">
        <v>80</v>
      </c>
      <c r="I7" s="27" t="s">
        <v>80</v>
      </c>
      <c r="J7" s="27" t="s">
        <v>212</v>
      </c>
      <c r="K7" s="27" t="s">
        <v>145</v>
      </c>
      <c r="L7" s="27" t="s">
        <v>83</v>
      </c>
      <c r="M7" s="27" t="s">
        <v>33</v>
      </c>
      <c r="O7" s="62">
        <f>X7</f>
        <v>2934</v>
      </c>
      <c r="P7" s="29" t="s">
        <v>225</v>
      </c>
      <c r="Q7" s="29" t="s">
        <v>188</v>
      </c>
      <c r="R7" s="29" t="s">
        <v>83</v>
      </c>
      <c r="S7" s="29" t="s">
        <v>37</v>
      </c>
      <c r="T7" s="29"/>
      <c r="U7" s="121">
        <f>AB7</f>
        <v>0.24</v>
      </c>
      <c r="V7" s="291" t="s">
        <v>141</v>
      </c>
      <c r="W7" s="62">
        <v>2959</v>
      </c>
      <c r="X7" s="68">
        <v>2934</v>
      </c>
      <c r="Y7" s="115">
        <v>1</v>
      </c>
      <c r="Z7" s="27" t="s">
        <v>282</v>
      </c>
      <c r="AA7" s="115">
        <v>0.23219999999999999</v>
      </c>
      <c r="AB7" s="44">
        <v>0.24</v>
      </c>
      <c r="AC7" s="61">
        <f>AA7/AB7</f>
        <v>0.96750000000000003</v>
      </c>
      <c r="AD7" s="27" t="s">
        <v>296</v>
      </c>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row>
    <row r="8" spans="1:87" ht="116.25" customHeight="1">
      <c r="A8" s="233"/>
      <c r="B8" s="231"/>
      <c r="C8" s="233"/>
      <c r="D8" s="29" t="s">
        <v>78</v>
      </c>
      <c r="E8" s="233"/>
      <c r="F8" s="231"/>
      <c r="G8" s="233"/>
      <c r="H8" s="231"/>
      <c r="I8" s="255" t="s">
        <v>189</v>
      </c>
      <c r="J8" s="255" t="s">
        <v>159</v>
      </c>
      <c r="K8" s="255" t="s">
        <v>188</v>
      </c>
      <c r="L8" s="255" t="s">
        <v>83</v>
      </c>
      <c r="M8" s="255" t="s">
        <v>33</v>
      </c>
      <c r="N8" s="255"/>
      <c r="O8" s="294">
        <f>X8</f>
        <v>248</v>
      </c>
      <c r="P8" s="29" t="s">
        <v>245</v>
      </c>
      <c r="Q8" s="29" t="s">
        <v>243</v>
      </c>
      <c r="R8" s="29" t="s">
        <v>72</v>
      </c>
      <c r="S8" s="29" t="s">
        <v>37</v>
      </c>
      <c r="T8" s="29"/>
      <c r="U8" s="158">
        <f>AB8</f>
        <v>0.35</v>
      </c>
      <c r="V8" s="292"/>
      <c r="W8" s="255">
        <v>248</v>
      </c>
      <c r="X8" s="294">
        <v>248</v>
      </c>
      <c r="Y8" s="296">
        <f>W8/X8</f>
        <v>1</v>
      </c>
      <c r="Z8" s="298" t="s">
        <v>283</v>
      </c>
      <c r="AA8" s="158">
        <v>0.38829999999999998</v>
      </c>
      <c r="AB8" s="54">
        <v>0.35</v>
      </c>
      <c r="AC8" s="57">
        <v>1</v>
      </c>
      <c r="AD8" s="24" t="s">
        <v>298</v>
      </c>
    </row>
    <row r="9" spans="1:87" ht="93.75" customHeight="1">
      <c r="A9" s="233"/>
      <c r="B9" s="231"/>
      <c r="C9" s="233"/>
      <c r="D9" s="27" t="s">
        <v>65</v>
      </c>
      <c r="E9" s="233"/>
      <c r="F9" s="231"/>
      <c r="G9" s="233"/>
      <c r="H9" s="231"/>
      <c r="I9" s="293"/>
      <c r="J9" s="293"/>
      <c r="K9" s="293"/>
      <c r="L9" s="293"/>
      <c r="M9" s="293"/>
      <c r="N9" s="293"/>
      <c r="O9" s="293"/>
      <c r="P9" s="154" t="s">
        <v>224</v>
      </c>
      <c r="Q9" s="27" t="s">
        <v>244</v>
      </c>
      <c r="R9" s="27" t="s">
        <v>72</v>
      </c>
      <c r="S9" s="27" t="s">
        <v>37</v>
      </c>
      <c r="T9" s="27"/>
      <c r="U9" s="44">
        <f>AB9</f>
        <v>0.35</v>
      </c>
      <c r="V9" s="292"/>
      <c r="W9" s="256"/>
      <c r="X9" s="295"/>
      <c r="Y9" s="297"/>
      <c r="Z9" s="299"/>
      <c r="AA9" s="44">
        <v>0.33189999999999997</v>
      </c>
      <c r="AB9" s="44">
        <v>0.35</v>
      </c>
      <c r="AC9" s="115">
        <f>AA9/AB9</f>
        <v>0.94828571428571429</v>
      </c>
      <c r="AD9" s="27" t="s">
        <v>297</v>
      </c>
    </row>
    <row r="10" spans="1:87" ht="36">
      <c r="A10" s="233"/>
      <c r="B10" s="231"/>
      <c r="C10" s="233"/>
      <c r="E10" s="233"/>
      <c r="F10" s="231"/>
      <c r="G10" s="233"/>
      <c r="H10" s="231"/>
      <c r="I10" s="256"/>
      <c r="J10" s="154" t="s">
        <v>214</v>
      </c>
      <c r="K10" s="27" t="s">
        <v>242</v>
      </c>
      <c r="L10" s="27" t="s">
        <v>83</v>
      </c>
      <c r="M10" s="27" t="s">
        <v>33</v>
      </c>
      <c r="N10" s="27"/>
      <c r="O10" s="62">
        <f>X10</f>
        <v>1135</v>
      </c>
      <c r="P10" s="28"/>
      <c r="Q10" s="28"/>
      <c r="R10" s="28"/>
      <c r="S10" s="28"/>
      <c r="T10" s="28"/>
      <c r="U10" s="28"/>
      <c r="V10" s="292"/>
      <c r="W10" s="154">
        <v>1135</v>
      </c>
      <c r="X10" s="27">
        <v>1135</v>
      </c>
      <c r="Y10" s="115">
        <f>W10/X10</f>
        <v>1</v>
      </c>
      <c r="Z10" s="27" t="s">
        <v>306</v>
      </c>
      <c r="AA10" s="28"/>
      <c r="AB10" s="28"/>
      <c r="AC10" s="28"/>
      <c r="AD10" s="28"/>
    </row>
    <row r="11" spans="1:87" ht="45.75" thickBot="1">
      <c r="X11" s="85" t="s">
        <v>133</v>
      </c>
      <c r="Y11" s="136">
        <f>AVERAGE(Y7:Y10)</f>
        <v>1</v>
      </c>
      <c r="AB11" s="85" t="s">
        <v>135</v>
      </c>
      <c r="AC11" s="136">
        <f>AVERAGE(AC7:AC10)</f>
        <v>0.97192857142857136</v>
      </c>
    </row>
  </sheetData>
  <mergeCells count="33">
    <mergeCell ref="W8:W9"/>
    <mergeCell ref="X8:X9"/>
    <mergeCell ref="Y8:Y9"/>
    <mergeCell ref="Z8:Z9"/>
    <mergeCell ref="Z1:AB3"/>
    <mergeCell ref="I5:I6"/>
    <mergeCell ref="W5:Z5"/>
    <mergeCell ref="C1:V3"/>
    <mergeCell ref="A4:I4"/>
    <mergeCell ref="J4:O5"/>
    <mergeCell ref="P4:U5"/>
    <mergeCell ref="V4:V5"/>
    <mergeCell ref="W4:AD4"/>
    <mergeCell ref="A5:B5"/>
    <mergeCell ref="AA5:AD5"/>
    <mergeCell ref="C5:D5"/>
    <mergeCell ref="E5:F5"/>
    <mergeCell ref="H5:H6"/>
    <mergeCell ref="H7:H10"/>
    <mergeCell ref="G7:G10"/>
    <mergeCell ref="J8:J9"/>
    <mergeCell ref="I8:I10"/>
    <mergeCell ref="A7:A10"/>
    <mergeCell ref="B7:B10"/>
    <mergeCell ref="C7:C10"/>
    <mergeCell ref="E7:E10"/>
    <mergeCell ref="F7:F10"/>
    <mergeCell ref="V7:V10"/>
    <mergeCell ref="K8:K9"/>
    <mergeCell ref="L8:L9"/>
    <mergeCell ref="M8:M9"/>
    <mergeCell ref="N8:N9"/>
    <mergeCell ref="O8:O9"/>
  </mergeCells>
  <pageMargins left="0.7" right="0.7" top="0.75" bottom="0.75" header="0.3" footer="0.3"/>
  <pageSetup paperSize="9" orientation="portrait" horizontalDpi="1200" verticalDpi="1200" r:id="rId1"/>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CZ10"/>
  <sheetViews>
    <sheetView topLeftCell="G1" zoomScaleNormal="100" zoomScalePageLayoutView="115" workbookViewId="0">
      <selection activeCell="J8" sqref="J8"/>
    </sheetView>
  </sheetViews>
  <sheetFormatPr baseColWidth="10" defaultColWidth="11.42578125" defaultRowHeight="22.5" customHeight="1"/>
  <cols>
    <col min="1" max="1" width="22.42578125" style="6" customWidth="1"/>
    <col min="2" max="3" width="27.140625" style="6" customWidth="1"/>
    <col min="4" max="4" width="25.7109375" style="6" customWidth="1"/>
    <col min="5" max="5" width="29.28515625" style="6" customWidth="1"/>
    <col min="6" max="6" width="21.140625" style="6" customWidth="1"/>
    <col min="7" max="7" width="20.7109375" style="7" customWidth="1"/>
    <col min="8" max="8" width="21.140625" style="6" customWidth="1"/>
    <col min="9" max="9" width="16.28515625" style="6" customWidth="1"/>
    <col min="10" max="10" width="53.42578125" style="6" customWidth="1"/>
    <col min="11" max="11" width="34.42578125" style="6" customWidth="1"/>
    <col min="12" max="12" width="18.28515625" style="6" customWidth="1"/>
    <col min="13" max="13" width="16.28515625" style="6" customWidth="1"/>
    <col min="14" max="14" width="17.42578125" style="6" hidden="1" customWidth="1"/>
    <col min="15" max="15" width="14.140625" style="8" customWidth="1"/>
    <col min="16" max="16" width="17.140625" style="6" customWidth="1"/>
    <col min="17" max="17" width="18" style="6" customWidth="1"/>
    <col min="18" max="18" width="14.42578125" style="6" bestFit="1" customWidth="1"/>
    <col min="19" max="19" width="19.85546875" style="6" customWidth="1"/>
    <col min="20" max="20" width="21" style="6" customWidth="1"/>
    <col min="21" max="21" width="20.28515625" style="6" customWidth="1"/>
    <col min="22" max="22" width="20.7109375" style="6" customWidth="1"/>
    <col min="23" max="23" width="11.42578125" style="6" customWidth="1"/>
    <col min="24" max="24" width="16.7109375" style="6" customWidth="1"/>
    <col min="25" max="25" width="33.42578125" style="6" customWidth="1"/>
    <col min="26" max="26" width="76.85546875" style="6" customWidth="1"/>
    <col min="27" max="27" width="11.42578125" style="6" customWidth="1"/>
    <col min="28" max="28" width="20" style="6" customWidth="1"/>
    <col min="29" max="29" width="24.5703125" style="6" customWidth="1"/>
    <col min="30" max="30" width="28.42578125" style="6" customWidth="1"/>
    <col min="31" max="32" width="11.42578125" style="6" customWidth="1"/>
    <col min="33" max="33" width="87.140625" style="6" customWidth="1"/>
    <col min="34" max="36" width="11.42578125" style="6" customWidth="1"/>
    <col min="37" max="37" width="78.140625" style="6" customWidth="1"/>
    <col min="38" max="40" width="11.42578125" style="6"/>
    <col min="41" max="41" width="87.140625" style="6" customWidth="1"/>
    <col min="42" max="44" width="11.42578125" style="6"/>
    <col min="45" max="45" width="78.140625" style="6" customWidth="1"/>
    <col min="46" max="48" width="11.42578125" style="6"/>
    <col min="49" max="49" width="87.140625" style="6" customWidth="1"/>
    <col min="50" max="52" width="11.42578125" style="6"/>
    <col min="53" max="53" width="78.140625" style="6" customWidth="1"/>
    <col min="54" max="56" width="11.42578125" style="6"/>
    <col min="57" max="57" width="87.140625" style="6" customWidth="1"/>
    <col min="58" max="59" width="11.42578125" style="6"/>
    <col min="60" max="60" width="15.140625" style="6" bestFit="1" customWidth="1"/>
    <col min="61" max="61" width="78.140625" style="6" customWidth="1"/>
    <col min="62" max="63" width="11.42578125" style="6"/>
    <col min="64" max="64" width="14.28515625" style="6" customWidth="1"/>
    <col min="65" max="65" width="64.85546875" style="6" customWidth="1"/>
    <col min="66" max="67" width="11.42578125" style="6"/>
    <col min="68" max="68" width="15.140625" style="6" bestFit="1" customWidth="1"/>
    <col min="69" max="69" width="78.140625" style="6" customWidth="1"/>
    <col min="70" max="16384" width="11.42578125" style="6"/>
  </cols>
  <sheetData>
    <row r="1" spans="1:104" s="1" customFormat="1" ht="12">
      <c r="C1" s="238" t="s">
        <v>210</v>
      </c>
      <c r="D1" s="238"/>
      <c r="E1" s="238"/>
      <c r="F1" s="238"/>
      <c r="G1" s="238"/>
      <c r="H1" s="238"/>
      <c r="I1" s="238"/>
      <c r="J1" s="238"/>
      <c r="K1" s="238"/>
      <c r="L1" s="238"/>
      <c r="M1" s="238"/>
      <c r="N1" s="238"/>
      <c r="O1" s="238"/>
      <c r="P1" s="238"/>
      <c r="Q1" s="238"/>
      <c r="R1" s="238"/>
      <c r="S1" s="238"/>
      <c r="T1" s="238"/>
      <c r="U1" s="238"/>
      <c r="V1" s="238"/>
      <c r="Z1" s="219"/>
      <c r="AA1" s="219"/>
      <c r="AB1" s="220"/>
      <c r="AC1" s="76" t="s">
        <v>169</v>
      </c>
      <c r="AD1" s="79">
        <v>44512</v>
      </c>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row>
    <row r="2" spans="1:104" s="1" customFormat="1" ht="21.75" customHeight="1">
      <c r="C2" s="238"/>
      <c r="D2" s="238"/>
      <c r="E2" s="238"/>
      <c r="F2" s="238"/>
      <c r="G2" s="238"/>
      <c r="H2" s="238"/>
      <c r="I2" s="238"/>
      <c r="J2" s="238"/>
      <c r="K2" s="238"/>
      <c r="L2" s="238"/>
      <c r="M2" s="238"/>
      <c r="N2" s="238"/>
      <c r="O2" s="238"/>
      <c r="P2" s="238"/>
      <c r="Q2" s="238"/>
      <c r="R2" s="238"/>
      <c r="S2" s="238"/>
      <c r="T2" s="238"/>
      <c r="U2" s="238"/>
      <c r="V2" s="238"/>
      <c r="Z2" s="219"/>
      <c r="AA2" s="219"/>
      <c r="AB2" s="220"/>
      <c r="AC2" s="77" t="s">
        <v>0</v>
      </c>
      <c r="AD2" s="78">
        <v>3</v>
      </c>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row>
    <row r="3" spans="1:104" s="1" customFormat="1" ht="30" customHeight="1">
      <c r="C3" s="238"/>
      <c r="D3" s="238"/>
      <c r="E3" s="238"/>
      <c r="F3" s="238"/>
      <c r="G3" s="238"/>
      <c r="H3" s="238"/>
      <c r="I3" s="238"/>
      <c r="J3" s="238"/>
      <c r="K3" s="238"/>
      <c r="L3" s="238"/>
      <c r="M3" s="238"/>
      <c r="N3" s="238"/>
      <c r="O3" s="238"/>
      <c r="P3" s="238"/>
      <c r="Q3" s="238"/>
      <c r="R3" s="238"/>
      <c r="S3" s="238"/>
      <c r="T3" s="238"/>
      <c r="U3" s="238"/>
      <c r="V3" s="238"/>
      <c r="Z3" s="219"/>
      <c r="AA3" s="219"/>
      <c r="AB3" s="220"/>
      <c r="AC3" s="77" t="s">
        <v>170</v>
      </c>
      <c r="AD3" s="78" t="s">
        <v>171</v>
      </c>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row>
    <row r="4" spans="1:104" s="9" customFormat="1" ht="15">
      <c r="A4" s="239" t="s">
        <v>1</v>
      </c>
      <c r="B4" s="240"/>
      <c r="C4" s="240"/>
      <c r="D4" s="240"/>
      <c r="E4" s="240"/>
      <c r="F4" s="240"/>
      <c r="G4" s="240"/>
      <c r="H4" s="240"/>
      <c r="I4" s="241"/>
      <c r="J4" s="242" t="s">
        <v>2</v>
      </c>
      <c r="K4" s="243"/>
      <c r="L4" s="243"/>
      <c r="M4" s="243"/>
      <c r="N4" s="243"/>
      <c r="O4" s="244"/>
      <c r="P4" s="242" t="s">
        <v>3</v>
      </c>
      <c r="Q4" s="243"/>
      <c r="R4" s="243"/>
      <c r="S4" s="243"/>
      <c r="T4" s="243"/>
      <c r="U4" s="244"/>
      <c r="V4" s="248" t="s">
        <v>4</v>
      </c>
      <c r="W4" s="225" t="s">
        <v>62</v>
      </c>
      <c r="X4" s="226"/>
      <c r="Y4" s="226"/>
      <c r="Z4" s="226"/>
      <c r="AA4" s="226"/>
      <c r="AB4" s="226"/>
      <c r="AC4" s="226"/>
      <c r="AD4" s="227"/>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row>
    <row r="5" spans="1:104" s="9" customFormat="1" ht="36" customHeight="1">
      <c r="A5" s="228" t="s">
        <v>5</v>
      </c>
      <c r="B5" s="223"/>
      <c r="C5" s="228" t="s">
        <v>6</v>
      </c>
      <c r="D5" s="224"/>
      <c r="E5" s="228" t="s">
        <v>7</v>
      </c>
      <c r="F5" s="224"/>
      <c r="G5" s="72" t="s">
        <v>8</v>
      </c>
      <c r="H5" s="253" t="s">
        <v>9</v>
      </c>
      <c r="I5" s="253" t="s">
        <v>10</v>
      </c>
      <c r="J5" s="245"/>
      <c r="K5" s="246"/>
      <c r="L5" s="246"/>
      <c r="M5" s="246"/>
      <c r="N5" s="246"/>
      <c r="O5" s="247"/>
      <c r="P5" s="245"/>
      <c r="Q5" s="246"/>
      <c r="R5" s="246"/>
      <c r="S5" s="246"/>
      <c r="T5" s="246"/>
      <c r="U5" s="247"/>
      <c r="V5" s="249"/>
      <c r="W5" s="228" t="s">
        <v>11</v>
      </c>
      <c r="X5" s="223"/>
      <c r="Y5" s="223"/>
      <c r="Z5" s="229"/>
      <c r="AA5" s="222" t="s">
        <v>12</v>
      </c>
      <c r="AB5" s="223"/>
      <c r="AC5" s="223"/>
      <c r="AD5" s="224"/>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row>
    <row r="6" spans="1:104" s="9" customFormat="1" ht="45">
      <c r="A6" s="30" t="s">
        <v>13</v>
      </c>
      <c r="B6" s="30" t="s">
        <v>14</v>
      </c>
      <c r="C6" s="30" t="s">
        <v>15</v>
      </c>
      <c r="D6" s="30" t="s">
        <v>60</v>
      </c>
      <c r="E6" s="30" t="s">
        <v>16</v>
      </c>
      <c r="F6" s="30" t="s">
        <v>17</v>
      </c>
      <c r="G6" s="30" t="s">
        <v>18</v>
      </c>
      <c r="H6" s="254"/>
      <c r="I6" s="254"/>
      <c r="J6" s="30" t="s">
        <v>2</v>
      </c>
      <c r="K6" s="30" t="s">
        <v>19</v>
      </c>
      <c r="L6" s="30" t="s">
        <v>61</v>
      </c>
      <c r="M6" s="30" t="s">
        <v>20</v>
      </c>
      <c r="N6" s="30" t="s">
        <v>21</v>
      </c>
      <c r="O6" s="30" t="s">
        <v>22</v>
      </c>
      <c r="P6" s="30" t="s">
        <v>3</v>
      </c>
      <c r="Q6" s="30" t="s">
        <v>23</v>
      </c>
      <c r="R6" s="30" t="s">
        <v>61</v>
      </c>
      <c r="S6" s="30" t="s">
        <v>20</v>
      </c>
      <c r="T6" s="30" t="s">
        <v>21</v>
      </c>
      <c r="U6" s="30" t="s">
        <v>24</v>
      </c>
      <c r="V6" s="30" t="s">
        <v>25</v>
      </c>
      <c r="W6" s="30" t="s">
        <v>63</v>
      </c>
      <c r="X6" s="30" t="s">
        <v>26</v>
      </c>
      <c r="Y6" s="30" t="s">
        <v>27</v>
      </c>
      <c r="Z6" s="30" t="s">
        <v>28</v>
      </c>
      <c r="AA6" s="30" t="s">
        <v>64</v>
      </c>
      <c r="AB6" s="30" t="s">
        <v>26</v>
      </c>
      <c r="AC6" s="30" t="s">
        <v>27</v>
      </c>
      <c r="AD6" s="30" t="s">
        <v>28</v>
      </c>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row>
    <row r="7" spans="1:104" s="26" customFormat="1" ht="96">
      <c r="A7" s="300" t="s">
        <v>251</v>
      </c>
      <c r="B7" s="300" t="s">
        <v>252</v>
      </c>
      <c r="C7" s="100" t="s">
        <v>38</v>
      </c>
      <c r="D7" s="100" t="s">
        <v>67</v>
      </c>
      <c r="E7" s="301" t="s">
        <v>29</v>
      </c>
      <c r="F7" s="100" t="s">
        <v>70</v>
      </c>
      <c r="G7" s="300" t="s">
        <v>42</v>
      </c>
      <c r="H7" s="300" t="s">
        <v>47</v>
      </c>
      <c r="I7" s="94" t="s">
        <v>161</v>
      </c>
      <c r="J7" s="96" t="s">
        <v>85</v>
      </c>
      <c r="K7" s="96" t="s">
        <v>94</v>
      </c>
      <c r="L7" s="96" t="s">
        <v>84</v>
      </c>
      <c r="M7" s="96" t="s">
        <v>33</v>
      </c>
      <c r="N7" s="96">
        <v>0</v>
      </c>
      <c r="O7" s="101">
        <v>1</v>
      </c>
      <c r="P7" s="95"/>
      <c r="Q7" s="95"/>
      <c r="R7" s="95"/>
      <c r="S7" s="95"/>
      <c r="T7" s="95"/>
      <c r="U7" s="95"/>
      <c r="V7" s="300" t="s">
        <v>246</v>
      </c>
      <c r="W7" s="102">
        <v>0.92</v>
      </c>
      <c r="X7" s="103">
        <v>1</v>
      </c>
      <c r="Y7" s="124">
        <v>0.92</v>
      </c>
      <c r="Z7" s="205" t="s">
        <v>284</v>
      </c>
      <c r="AA7" s="95"/>
      <c r="AB7" s="95"/>
      <c r="AC7" s="95"/>
      <c r="AD7" s="95"/>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v>0.33</v>
      </c>
      <c r="BK7" s="6">
        <v>1</v>
      </c>
      <c r="BL7" s="6">
        <v>0.33</v>
      </c>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row>
    <row r="8" spans="1:104" ht="107.25" customHeight="1">
      <c r="A8" s="300"/>
      <c r="B8" s="300"/>
      <c r="C8" s="302" t="s">
        <v>75</v>
      </c>
      <c r="D8" s="302" t="s">
        <v>65</v>
      </c>
      <c r="E8" s="301"/>
      <c r="F8" s="302" t="s">
        <v>90</v>
      </c>
      <c r="G8" s="300"/>
      <c r="H8" s="300"/>
      <c r="I8" s="301" t="s">
        <v>160</v>
      </c>
      <c r="J8" s="94" t="s">
        <v>86</v>
      </c>
      <c r="K8" s="94" t="s">
        <v>87</v>
      </c>
      <c r="L8" s="94" t="s">
        <v>73</v>
      </c>
      <c r="M8" s="94" t="s">
        <v>33</v>
      </c>
      <c r="N8" s="94">
        <v>0</v>
      </c>
      <c r="O8" s="105">
        <v>36</v>
      </c>
      <c r="P8" s="95"/>
      <c r="Q8" s="95"/>
      <c r="R8" s="95"/>
      <c r="S8" s="95"/>
      <c r="T8" s="95"/>
      <c r="U8" s="95"/>
      <c r="V8" s="300"/>
      <c r="W8" s="96">
        <v>32</v>
      </c>
      <c r="X8" s="96">
        <v>32</v>
      </c>
      <c r="Y8" s="106">
        <f>X8/W8</f>
        <v>1</v>
      </c>
      <c r="Z8" s="96" t="s">
        <v>285</v>
      </c>
      <c r="AA8" s="95"/>
      <c r="AB8" s="95"/>
      <c r="AC8" s="95"/>
      <c r="AD8" s="95"/>
      <c r="AP8" s="6" t="s">
        <v>46</v>
      </c>
      <c r="AR8" s="6">
        <v>0.13800000000000001</v>
      </c>
      <c r="BJ8" s="6" t="s">
        <v>45</v>
      </c>
      <c r="BL8" s="6">
        <v>0.53700000000000003</v>
      </c>
    </row>
    <row r="9" spans="1:104" ht="108">
      <c r="A9" s="300"/>
      <c r="B9" s="300"/>
      <c r="C9" s="303"/>
      <c r="D9" s="303"/>
      <c r="E9" s="301"/>
      <c r="F9" s="303"/>
      <c r="G9" s="300"/>
      <c r="H9" s="300"/>
      <c r="I9" s="301"/>
      <c r="J9" s="107" t="s">
        <v>255</v>
      </c>
      <c r="K9" s="96" t="s">
        <v>256</v>
      </c>
      <c r="L9" s="96" t="s">
        <v>73</v>
      </c>
      <c r="M9" s="96" t="s">
        <v>33</v>
      </c>
      <c r="N9" s="96"/>
      <c r="O9" s="96">
        <v>13</v>
      </c>
      <c r="P9" s="108"/>
      <c r="Q9" s="108"/>
      <c r="R9" s="108"/>
      <c r="S9" s="108"/>
      <c r="T9" s="108"/>
      <c r="U9" s="108"/>
      <c r="V9" s="300"/>
      <c r="W9" s="109">
        <v>13</v>
      </c>
      <c r="X9" s="109">
        <v>13</v>
      </c>
      <c r="Y9" s="103">
        <f>W9/X9</f>
        <v>1</v>
      </c>
      <c r="Z9" s="104" t="s">
        <v>286</v>
      </c>
      <c r="AA9" s="108"/>
      <c r="AB9" s="108"/>
      <c r="AC9" s="108"/>
      <c r="AD9" s="108"/>
    </row>
    <row r="10" spans="1:104" ht="45" customHeight="1" thickBot="1">
      <c r="X10" s="85" t="s">
        <v>133</v>
      </c>
      <c r="Y10" s="136">
        <f>AVERAGE(Y7:Y9)</f>
        <v>0.97333333333333327</v>
      </c>
    </row>
  </sheetData>
  <mergeCells count="24">
    <mergeCell ref="V7:V9"/>
    <mergeCell ref="W5:Z5"/>
    <mergeCell ref="AA5:AD5"/>
    <mergeCell ref="A5:B5"/>
    <mergeCell ref="H5:H6"/>
    <mergeCell ref="E7:E9"/>
    <mergeCell ref="A7:A9"/>
    <mergeCell ref="B7:B9"/>
    <mergeCell ref="H7:H9"/>
    <mergeCell ref="G7:G9"/>
    <mergeCell ref="I8:I9"/>
    <mergeCell ref="C8:C9"/>
    <mergeCell ref="D8:D9"/>
    <mergeCell ref="F8:F9"/>
    <mergeCell ref="W4:AD4"/>
    <mergeCell ref="C5:D5"/>
    <mergeCell ref="E5:F5"/>
    <mergeCell ref="I5:I6"/>
    <mergeCell ref="Z1:AB3"/>
    <mergeCell ref="C1:V3"/>
    <mergeCell ref="A4:I4"/>
    <mergeCell ref="J4:O5"/>
    <mergeCell ref="P4:U5"/>
    <mergeCell ref="V4:V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135C7C19915A4C8848D5DE80B872C3" ma:contentTypeVersion="12" ma:contentTypeDescription="Create a new document." ma:contentTypeScope="" ma:versionID="266f3b188412e931dcbbfac218715a75">
  <xsd:schema xmlns:xsd="http://www.w3.org/2001/XMLSchema" xmlns:xs="http://www.w3.org/2001/XMLSchema" xmlns:p="http://schemas.microsoft.com/office/2006/metadata/properties" xmlns:ns3="be53e371-c8ab-4a62-a8b6-3f4f26af218a" xmlns:ns4="efa47176-4b12-451e-8a3d-c654776a53ab" targetNamespace="http://schemas.microsoft.com/office/2006/metadata/properties" ma:root="true" ma:fieldsID="8864cfd5a18ebeca13fbdae2e395e901" ns3:_="" ns4:_="">
    <xsd:import namespace="be53e371-c8ab-4a62-a8b6-3f4f26af218a"/>
    <xsd:import namespace="efa47176-4b12-451e-8a3d-c654776a53a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53e371-c8ab-4a62-a8b6-3f4f26af21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a47176-4b12-451e-8a3d-c654776a53a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EA7F9F-CA20-4CF2-AC21-A949450DA24D}">
  <ds:schemaRefs>
    <ds:schemaRef ds:uri="http://schemas.microsoft.com/sharepoint/v3/contenttype/forms"/>
  </ds:schemaRefs>
</ds:datastoreItem>
</file>

<file path=customXml/itemProps2.xml><?xml version="1.0" encoding="utf-8"?>
<ds:datastoreItem xmlns:ds="http://schemas.openxmlformats.org/officeDocument/2006/customXml" ds:itemID="{05CB1DF7-FDE8-4B45-B5C7-7F3FD015FC6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9938473-2A4F-4696-AF86-E014AEFC1D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53e371-c8ab-4a62-a8b6-3f4f26af218a"/>
    <ds:schemaRef ds:uri="efa47176-4b12-451e-8a3d-c654776a53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Consolidado</vt:lpstr>
      <vt:lpstr>Metas</vt:lpstr>
      <vt:lpstr>OTI</vt:lpstr>
      <vt:lpstr>OAP</vt:lpstr>
      <vt:lpstr>SMPCA</vt:lpstr>
      <vt:lpstr>OAJ</vt:lpstr>
      <vt:lpstr>Sub.Evaluación LA</vt:lpstr>
      <vt:lpstr>Sub.Seguimiento LA</vt:lpstr>
      <vt:lpstr>SIPTA</vt:lpstr>
      <vt:lpstr>SAF</vt:lpstr>
      <vt:lpstr>Control Interno</vt:lpstr>
      <vt:lpstr>Comunicaciones</vt:lpstr>
      <vt:lpstr>OCDI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Edith Jazmin Torres Rodríguez</dc:creator>
  <cp:lastModifiedBy>Juliana Barrientos Lopez</cp:lastModifiedBy>
  <dcterms:created xsi:type="dcterms:W3CDTF">2020-04-23T16:18:23Z</dcterms:created>
  <dcterms:modified xsi:type="dcterms:W3CDTF">2024-02-06T14:44:48Z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0x01010096135C7C19915A4C8848D5DE80B872C3</vt:lpwstr>
  </property>
</Properties>
</file>