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autoCompressPictures="0" defaultThemeVersion="166925"/>
  <mc:AlternateContent xmlns:mc="http://schemas.openxmlformats.org/markup-compatibility/2006">
    <mc:Choice Requires="x15">
      <x15ac:absPath xmlns:x15ac="http://schemas.microsoft.com/office/spreadsheetml/2010/11/ac" url="https://anla-my.sharepoint.com/personal/mleguizamo_anla_gov_co/Documents/OTROS/Contrato/2024/Agosto/PEI/I Semestre/"/>
    </mc:Choice>
  </mc:AlternateContent>
  <xr:revisionPtr revIDLastSave="32" documentId="8_{7F42C669-007D-4DC4-90E7-59968C22AA14}" xr6:coauthVersionLast="47" xr6:coauthVersionMax="47" xr10:uidLastSave="{B9AFF2B5-4071-449A-9D16-15A34B57A80A}"/>
  <bookViews>
    <workbookView xWindow="-120" yWindow="-120" windowWidth="29040" windowHeight="15840" tabRatio="803" activeTab="11" xr2:uid="{00000000-000D-0000-FFFF-FFFF00000000}"/>
  </bookViews>
  <sheets>
    <sheet name="Consolidado" sheetId="13" r:id="rId1"/>
    <sheet name="ODS" sheetId="31" state="hidden" r:id="rId2"/>
    <sheet name="Gráficas" sheetId="29" state="hidden" r:id="rId3"/>
    <sheet name="Metas" sheetId="27" state="hidden" r:id="rId4"/>
    <sheet name="Objetivos est" sheetId="30" state="hidden" r:id="rId5"/>
    <sheet name="OAP" sheetId="2" r:id="rId6"/>
    <sheet name="OTI" sheetId="16" r:id="rId7"/>
    <sheet name="SMPCA" sheetId="15" r:id="rId8"/>
    <sheet name="OAJ" sheetId="6" r:id="rId9"/>
    <sheet name="Sub.Evaluación LA" sheetId="23" r:id="rId10"/>
    <sheet name="Sub.Seguimiento LA" sheetId="24" r:id="rId11"/>
    <sheet name="SIPTA" sheetId="3" r:id="rId12"/>
    <sheet name="SAF" sheetId="18" r:id="rId13"/>
    <sheet name="Comunicaciones" sheetId="17" r:id="rId14"/>
    <sheet name="Control Interno" sheetId="20" r:id="rId15"/>
    <sheet name="OCDI" sheetId="28"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DepartamentoConsulta" localSheetId="0">#REF!</definedName>
    <definedName name="DepartamentoConsulta">#REF!</definedName>
    <definedName name="DeptoConsulta" localSheetId="0">#REF!</definedName>
    <definedName name="DeptoConsulta">#REF!</definedName>
    <definedName name="FactorSemanas">[1]Parametros!$G$5</definedName>
    <definedName name="FechaCierre">'[2]Registro Control Tiempos'!$C$9</definedName>
    <definedName name="FechaCorte">'[2]Registro Control Tiempos'!$C$7</definedName>
    <definedName name="FechaCorteModificacion" localSheetId="0">#REF!</definedName>
    <definedName name="FechaCorteModificacion">#REF!</definedName>
    <definedName name="festivos">[1]!Tabla4[TabDiasFestivos]</definedName>
    <definedName name="G" localSheetId="0">#REF!</definedName>
    <definedName name="G">#REF!</definedName>
    <definedName name="Instrumentos">[3]Parametros!$F$11:$F$19</definedName>
    <definedName name="intrumento">[4]!TabInstrumentos[Instrumentos]</definedName>
    <definedName name="Mesfinal">[1]Parametros!$H$2</definedName>
    <definedName name="MesInicial">[1]Parametros!$G$2</definedName>
    <definedName name="MetaAnual" localSheetId="0">#REF!</definedName>
    <definedName name="MetaAnual">#REF!</definedName>
    <definedName name="MetaAnualIE">'[1]Indicador estrategico'!$AV$5</definedName>
    <definedName name="NativeTimeline_Fecha_Auto_Administrativo_Respuesta">#N/A</definedName>
    <definedName name="NombreContratista">[4]!TabRevisores[NOMBRE]</definedName>
    <definedName name="NormasAplicables">[4]Parametros!$BI$15:$BI$19</definedName>
    <definedName name="NotaAutoInicio" localSheetId="0">#REF!</definedName>
    <definedName name="NotaAutoInicio">#REF!</definedName>
    <definedName name="pend">[5]Pendientes!$B$49:$E$49</definedName>
    <definedName name="PerfilActivo" localSheetId="0">#REF!</definedName>
    <definedName name="PerfilActivo">#REF!</definedName>
    <definedName name="ProyectoConsulta" localSheetId="0">#REF!</definedName>
    <definedName name="ProyectoConsulta">#REF!</definedName>
    <definedName name="RangoConsulta" localSheetId="0">'[2]Registro Control Tiempos'!#REF!</definedName>
    <definedName name="RangoConsulta">'[2]Registro Control Tiempos'!#REF!</definedName>
    <definedName name="RegistroConsulta" localSheetId="0">#REF!</definedName>
    <definedName name="RegistroConsulta">#REF!</definedName>
    <definedName name="Sector">[6]Parametros!$N$11:$N$17</definedName>
    <definedName name="SectorAConsultar" localSheetId="0">#REF!</definedName>
    <definedName name="SectorAConsultar">#REF!</definedName>
    <definedName name="SectorConsultar">'[1]Indicador estrategico'!$I$2</definedName>
    <definedName name="SectorEstadisticas" localSheetId="0">#REF!</definedName>
    <definedName name="SectorEstadisticas">#REF!</definedName>
    <definedName name="SectorTiempo" localSheetId="0">Ind Tiempos [7]Sectorial!$E$9</definedName>
    <definedName name="SectorTiempo">Ind Tiempos [7]Sectorial!$E$9</definedName>
    <definedName name="SiNo">[8]Parametros!$BI$12:$BI$13</definedName>
    <definedName name="ss">[4]!TabInstrumentos[Instrumentos]</definedName>
    <definedName name="TabDiasFestivos">[1]!Tabla4[TabDiasFestivos]</definedName>
    <definedName name="TabSabadoDomingo">[4]!SabadosDomingos[SabadosDomingos]</definedName>
    <definedName name="TipoActoAdministrativo">[9]Parametros!$T$11:$T$13</definedName>
    <definedName name="TipoDecision">[10]Parametros!$V$11:$V$18</definedName>
    <definedName name="TipoRegistro">[11]Parametros!$L$11:$L$13</definedName>
    <definedName name="TipoSuspension">[1]Parametros!$R$11:$R$14</definedName>
    <definedName name="TipoTramite">[1]Parametros!$AB$11:$AB$13</definedName>
    <definedName name="UsuarioActivo" localSheetId="0">#REF!</definedName>
    <definedName name="UsuarioActiv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8" i="13" l="1"/>
  <c r="K17" i="13"/>
  <c r="K13" i="13"/>
  <c r="M9" i="13"/>
  <c r="M10" i="13" s="1"/>
  <c r="M11" i="13" l="1"/>
  <c r="AA11" i="3" l="1"/>
  <c r="AE9" i="3" l="1"/>
  <c r="Z9" i="23" l="1"/>
  <c r="AA9" i="23" s="1"/>
  <c r="Z8" i="23"/>
  <c r="AA8" i="23" s="1"/>
  <c r="Z7" i="23"/>
  <c r="AA7" i="23" s="1"/>
  <c r="Z11" i="24"/>
  <c r="AA11" i="24" s="1"/>
  <c r="Z10" i="24"/>
  <c r="AA10" i="24" s="1"/>
  <c r="Z9" i="24"/>
  <c r="AA9" i="24" s="1"/>
  <c r="Z8" i="24"/>
  <c r="AA8" i="24" s="1"/>
  <c r="AD7" i="24"/>
  <c r="AE7" i="24" s="1"/>
  <c r="Z7" i="24"/>
  <c r="AA7" i="24" s="1"/>
  <c r="Z7" i="3" l="1"/>
  <c r="Z8" i="3"/>
  <c r="AA8" i="3" s="1"/>
  <c r="Z9" i="3"/>
  <c r="AA9" i="3" s="1"/>
  <c r="Q3" i="13" s="1"/>
  <c r="Z10" i="3"/>
  <c r="AA10" i="3" s="1"/>
  <c r="Q4" i="13" s="1"/>
  <c r="Q2" i="13" l="1"/>
  <c r="AA12" i="3"/>
  <c r="AD8" i="3"/>
  <c r="AE8" i="3" s="1"/>
  <c r="AE12" i="3" s="1"/>
  <c r="D12" i="13" s="1"/>
  <c r="AD10" i="18" l="1"/>
  <c r="AE10" i="18" s="1"/>
  <c r="AD7" i="18"/>
  <c r="AE7" i="18" s="1"/>
  <c r="AE11" i="18" s="1"/>
  <c r="AA8" i="18"/>
  <c r="AA7" i="18"/>
  <c r="Z10" i="18"/>
  <c r="AA10" i="18" s="1"/>
  <c r="Z9" i="18"/>
  <c r="AA9" i="18" s="1"/>
  <c r="Z8" i="18"/>
  <c r="Z7" i="18"/>
  <c r="Z8" i="17"/>
  <c r="Z7" i="17"/>
  <c r="AA7" i="17" s="1"/>
  <c r="AA9" i="17" s="1"/>
  <c r="Z8" i="20"/>
  <c r="Z7" i="20"/>
  <c r="AA7" i="20" s="1"/>
  <c r="Z10" i="15"/>
  <c r="AA10" i="15" s="1"/>
  <c r="AA8" i="6"/>
  <c r="N5" i="13" s="1"/>
  <c r="AA7" i="6"/>
  <c r="N3" i="13" s="1"/>
  <c r="Z12" i="15"/>
  <c r="AA12" i="15" s="1"/>
  <c r="Z9" i="15"/>
  <c r="AA9" i="15" s="1"/>
  <c r="Z8" i="15"/>
  <c r="AA8" i="15" s="1"/>
  <c r="Z7" i="15"/>
  <c r="AA7" i="15" s="1"/>
  <c r="AD10" i="15"/>
  <c r="AD12" i="15"/>
  <c r="AE12" i="15" s="1"/>
  <c r="AD8" i="15"/>
  <c r="AE8" i="15" s="1"/>
  <c r="AE13" i="15" s="1"/>
  <c r="D9" i="13" s="1"/>
  <c r="AE11" i="15"/>
  <c r="AE10" i="15"/>
  <c r="AA7" i="16"/>
  <c r="AD11" i="2"/>
  <c r="AD10" i="2"/>
  <c r="Z12" i="2"/>
  <c r="Z10" i="2"/>
  <c r="Z9" i="2"/>
  <c r="AA9" i="2" s="1"/>
  <c r="K4" i="13" s="1"/>
  <c r="Z8" i="2"/>
  <c r="Z7" i="2"/>
  <c r="AA7" i="2" s="1"/>
  <c r="AE11" i="2"/>
  <c r="AE10" i="2"/>
  <c r="AA11" i="18" l="1"/>
  <c r="AA13" i="15"/>
  <c r="AE13" i="2" a="1"/>
  <c r="AE13" i="2" s="1"/>
  <c r="AA7" i="28"/>
  <c r="AA9" i="28" s="1"/>
  <c r="AA9" i="6" l="1"/>
  <c r="C13" i="13" l="1"/>
  <c r="U2" i="13" s="1"/>
  <c r="AE9" i="17"/>
  <c r="AE9" i="20" l="1"/>
  <c r="AA9" i="20"/>
  <c r="C7" i="13" s="1"/>
  <c r="T5" i="13" s="1"/>
  <c r="D8" i="13"/>
  <c r="C8" i="13"/>
  <c r="R5" i="13" s="1"/>
  <c r="C4" i="13"/>
  <c r="AA12" i="24" l="1"/>
  <c r="C11" i="13" s="1"/>
  <c r="P3" i="13" s="1"/>
  <c r="C12" i="13"/>
  <c r="AE12" i="24"/>
  <c r="D11" i="13" s="1"/>
  <c r="D3" i="13"/>
  <c r="AA12" i="2"/>
  <c r="AA8" i="2"/>
  <c r="K5" i="13" s="1"/>
  <c r="I5" i="13" s="1"/>
  <c r="I12" i="13" s="1"/>
  <c r="C9" i="13" l="1"/>
  <c r="M2" i="13" s="1"/>
  <c r="AA9" i="16"/>
  <c r="AA8" i="16"/>
  <c r="AA10" i="16" l="1"/>
  <c r="C5" i="13" s="1"/>
  <c r="L4" i="13" s="1"/>
  <c r="I4" i="13" s="1"/>
  <c r="I11" i="13" s="1"/>
  <c r="C6" i="13" l="1"/>
  <c r="S2" i="13" s="1"/>
  <c r="I2" i="13" s="1"/>
  <c r="I9" i="13" s="1"/>
  <c r="D14" i="13" l="1"/>
  <c r="AA13" i="2" l="1"/>
  <c r="C3" i="13" l="1"/>
  <c r="AA11" i="23" l="1"/>
  <c r="C10" i="13" s="1"/>
  <c r="Z10" i="23"/>
  <c r="C14" i="13" l="1"/>
  <c r="O3" i="13"/>
  <c r="I3" i="13" s="1"/>
  <c r="I10" i="13" s="1"/>
  <c r="I6" i="13" l="1"/>
  <c r="I1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<sst xmlns="http://schemas.openxmlformats.org/spreadsheetml/2006/main" count="1329" uniqueCount="410">
  <si>
    <t>DEPENDENCIA</t>
  </si>
  <si>
    <t>PORCENTAJE DE AVANCE</t>
  </si>
  <si>
    <t xml:space="preserve">Líneas estratégicas </t>
  </si>
  <si>
    <t>OAP</t>
  </si>
  <si>
    <t>OTI</t>
  </si>
  <si>
    <t>SMPCA</t>
  </si>
  <si>
    <t>OAJ</t>
  </si>
  <si>
    <t>SELA</t>
  </si>
  <si>
    <t>SSLA</t>
  </si>
  <si>
    <t>SIPTA</t>
  </si>
  <si>
    <t>SAF</t>
  </si>
  <si>
    <t>Comunicaciones</t>
  </si>
  <si>
    <t>OCI</t>
  </si>
  <si>
    <t>OCDI</t>
  </si>
  <si>
    <t>Indicadores producto</t>
  </si>
  <si>
    <t>Indicadores de Gestión</t>
  </si>
  <si>
    <t>Fortalecer el enfoque de derechos humanos, el conocimiento integral del territorio y la participación incidente con rigurosidad, transparencia y oportunidad para mejorar la efectividad de los procesos de evaluación, seguimiento y sancionatorios</t>
  </si>
  <si>
    <t>N.A</t>
  </si>
  <si>
    <t>Gestionar el conocimiento y garantizar el acceso a la información de los procesos de la autoridad para contribuir a la efectiva y oportuna toma de decisiones, a través de la innovación, las buenas prácticas y la transformación digital.</t>
  </si>
  <si>
    <t>Consolidar un modelo de gestión innovador que genere valor público, a través del uso eficiente de los recursos y el logro de los objetivos, proporcionando un entorno de trabajo que ofrezca un desarrollo integral a nuestros colaboradores.</t>
  </si>
  <si>
    <t xml:space="preserve">AVANCE GENERAL </t>
  </si>
  <si>
    <t>PROMEDIO ENTIDAD</t>
  </si>
  <si>
    <t>Verde</t>
  </si>
  <si>
    <t>Amarillo</t>
  </si>
  <si>
    <t>Rojo</t>
  </si>
  <si>
    <t>METAS</t>
  </si>
  <si>
    <t>2020*</t>
  </si>
  <si>
    <t>2021*</t>
  </si>
  <si>
    <t>2022*</t>
  </si>
  <si>
    <t>2023*</t>
  </si>
  <si>
    <t>Publicar para consulta el 100% de los planes e instrumentos elaborados por la entidad previo a su aprobación</t>
  </si>
  <si>
    <t>X</t>
  </si>
  <si>
    <t>100% de los planes publicados con incorporación de comentarios pertinentes de los grupos de interés</t>
  </si>
  <si>
    <t xml:space="preserve"> Alcanzar el 90% de satisfacción por parte de los grupos de interés de la ANLA</t>
  </si>
  <si>
    <t>Disminuir  las salidas no conformes para licencias y trámites ambientales</t>
  </si>
  <si>
    <t>Alcanzar el 100% de oportunidad en los procesos de licenciamiento y trámites ambientales</t>
  </si>
  <si>
    <t>Estrategía de evaluación de licenciamiento ambiental formulada e implementada</t>
  </si>
  <si>
    <t>Estrategia de seguimiento formulada e implementada  en los procesos de licenciamiento y trámites ambientales</t>
  </si>
  <si>
    <t>Realizar seguimiento al 100% de los proyectos activos sujetos de seguimiento</t>
  </si>
  <si>
    <t xml:space="preserve">Hectáreas conservadas en el marco de la inversión de no menos del 1% y compensaciones </t>
  </si>
  <si>
    <t xml:space="preserve">Población beneficiada en el marco de la inversión de no menos del 1% y compensaciones </t>
  </si>
  <si>
    <t xml:space="preserve">100% de acciones sancionatorias fundamentadas en análisis espacial, seguimiento y atención de denuncias </t>
  </si>
  <si>
    <t>Reducir las demandas producto de la causa de omisión en el ejercicio de las funciones de inspección, control y vigilancia</t>
  </si>
  <si>
    <t xml:space="preserve">Disminuir la brecha de conocimiento de la entidad </t>
  </si>
  <si>
    <t>Índice de transferencia tecnológica formulado y en implementación</t>
  </si>
  <si>
    <t xml:space="preserve">Ingresos de la entidad superiores al gasto </t>
  </si>
  <si>
    <t>Alcanzar el 95% de satisfacción laboral de los colaboradores de la entidad (clima organizacional)</t>
  </si>
  <si>
    <t>Sistemas de información 100% interoperables</t>
  </si>
  <si>
    <t>Avance en los indicadores de producto del Plan de Acción Institucional de la vigencia</t>
  </si>
  <si>
    <t xml:space="preserve"> 80% Cierre efectivo de los planes de mejoramiento</t>
  </si>
  <si>
    <t>* Se avanzó durante la vigencia en temas relacionados con el cumplimiento de la meta. Considerando que el horizonte del PEI es a 2030, los hitos de cumplimiento de estas metas serán 2023, 2027 y 2030, por lo que no se contemplaba el cumplimiento de ninguna en esta vigencia.</t>
  </si>
  <si>
    <t xml:space="preserve"> SEGUIMIENTO AL PLAN ESTRATÉGICO INSTITUCIONAL</t>
  </si>
  <si>
    <t xml:space="preserve">Fecha: </t>
  </si>
  <si>
    <t>Versión:</t>
  </si>
  <si>
    <t xml:space="preserve">Código:         </t>
  </si>
  <si>
    <t>DP-FO-09</t>
  </si>
  <si>
    <t>ARTICULACIÓN</t>
  </si>
  <si>
    <t>INDICADOR DE PRODUCTO</t>
  </si>
  <si>
    <t>INDICADOR DE GESTIÓN</t>
  </si>
  <si>
    <t>RESPONSABLE</t>
  </si>
  <si>
    <t xml:space="preserve">REPORTE AVANCE </t>
  </si>
  <si>
    <t>PLAN NACIONAL DE DESARROLLO - PND</t>
  </si>
  <si>
    <t>PLAN ESTRATÉGICO INSTITUCIONAL</t>
  </si>
  <si>
    <t>MODELO INTEGRADO DE PLANEACIÓN Y GESTIÓN - MIPG</t>
  </si>
  <si>
    <t>SISTEMA DE GESTIÓN DE LA CALIDAD</t>
  </si>
  <si>
    <t>GRUPO</t>
  </si>
  <si>
    <t>Avance indicador de producto</t>
  </si>
  <si>
    <t>Avance indicador de gestión</t>
  </si>
  <si>
    <t>Nombre/Periodo PND</t>
  </si>
  <si>
    <t>Capitulo</t>
  </si>
  <si>
    <t>Línea Estratégica</t>
  </si>
  <si>
    <t>Objetivo estratégico</t>
  </si>
  <si>
    <t>Dimensión</t>
  </si>
  <si>
    <t>Política MIPG</t>
  </si>
  <si>
    <t>Proceso</t>
  </si>
  <si>
    <t>FÓRMULA INDICADOR DE PRODUCTO</t>
  </si>
  <si>
    <t>PERIODICIDAD DE MEDICIÓN</t>
  </si>
  <si>
    <t>UNIDAD DE MEDIDA</t>
  </si>
  <si>
    <t>LÍNEA BASE</t>
  </si>
  <si>
    <t>META DE PRODUCTO</t>
  </si>
  <si>
    <t>FÓRMULA INDICADOR DE GESTIÓN</t>
  </si>
  <si>
    <t>META DE GESTIÓN</t>
  </si>
  <si>
    <t>Responsable</t>
  </si>
  <si>
    <t>Avance</t>
  </si>
  <si>
    <t xml:space="preserve">Meta </t>
  </si>
  <si>
    <t>Porcentaje de avance</t>
  </si>
  <si>
    <t>Avance cualitativo</t>
  </si>
  <si>
    <t xml:space="preserve">Avance </t>
  </si>
  <si>
    <t>Colombia potencia de la vida</t>
  </si>
  <si>
    <t xml:space="preserve"> Ordenamiento del territorio alrededor del 
agua y justicia ambiental</t>
  </si>
  <si>
    <t>Promover la mejora continua a través del seguimiento y la evaluación del desempeño institucional</t>
  </si>
  <si>
    <t>Evaluación y Resultados</t>
  </si>
  <si>
    <t>Seguimiento y evaluación del desempeño institucional</t>
  </si>
  <si>
    <t>Estratégico</t>
  </si>
  <si>
    <t>Oficina Asesora de Planeación</t>
  </si>
  <si>
    <t>Sistema de gestión implementado</t>
  </si>
  <si>
    <t>Número de sistemas de gestión implementados</t>
  </si>
  <si>
    <t>Mensual</t>
  </si>
  <si>
    <t>Número</t>
  </si>
  <si>
    <t>Jefe Oficina Asesora de Planeación</t>
  </si>
  <si>
    <t xml:space="preserve">Durante el periodo del 1 al 30 de junio de 2024  se logró un avance del periodo de 4.3%  Vs un programado en el periodo en el plan de trabajo de 3.2.% superando la meta , esto se debe a que se ejecutaron actividades que estaban pendientes de perodos anteriores; en total se tiene un acumulado total de 57.1% ; si bien se superó la meta esperada para el periodo, se tiene pendiente de periodos anteriores  realizar la mesa de trabajo con el equipo de servicio al ciudadano para definir y articular los grupos de valor priorizados y aprobados en el CIGD realizado del 29-04-2024, considerando como insumo la identificación de partes interesadas contenidas en la matriz pertinentes SIG.
A continuación,  se describen las principales actividades ejecutadas con las correspondientes evidencias:
E1 Gestión por procesos BPM: se finalizaron las mesas de trabajo SELA (No.12, en total fueron 14 mesas) para el rediseño del macro proceso de evaluación de licencias ambientales bajo los estándares de la disciplina BPM, es importante aclarar que ya se terminó el mapeo de los flujos y a la fecha se está trabajando en la identificación de análisis de niveles de servicios e indicadores y métricas de medición de los procesos, así mismo culminaron las meas entre OTI- OAP cuyo objetivo fue realizar una revisión conjunta entre OTI y OAP de todo el Macroproceso  de evaluación obtenido como resultado de las mesas de rediseño, con el fin de validar la viabilidad de las oportunidades de mejora tecnológicas que se identificaron y proyectar las que pueden realizarse en una primera fase (con proveedor del BPMS) y las que se realizarán en fases posteriores, se llevaron a cabo dos sesiones: 19-06-2024 y 24-06-2024. Así mismo, se participó de una sesión el 21-06-2024.entre la OTI y OAP con el fin de refinar los descriptivos de las actividades establecidas en los flujos de los procesos de SELA.
E2 Actualización de riesgos: Conforme al PDT establecido se asesoró y acompañó el ejercicio de actualización, formulación y valoración de los riesgos de gestión en GESRIESGOS V2, a las siguientes dependencias: SIPTA, OTI OAP, GGFP, GGTH, GGA, OCDI, OAJ, para lo cual se realizaron 46 sesiones de trabajo, que contó con la participación de los profesionales delegados por cada dependencia y los facilitadores de calidad, así como la participación de la OCI. Con corte a junio de 2024 se tiene un avance de implementación del plan de trabajo del 46%
E3 Listado maestro documentos externos: La actividad se ejecutó  el 29  de mayo, sin embargo, para junio teniendo en cuenta la ley 2345 de 2023 "Ley Chao Marcas"  se actualizó LMDE con el nuevo logo de la entidad y se publicó en el microstio del SIG en la web en el siguiente link: https://www.anla.gov.co/oficina-de-planeacion/sistema-integrado-de-gestion.
E4 Sensibilización SIG: El 27 de junio de 2024 se realiza sensibilización con los facilitadores SIG referente a temas clave del SGC en el cual se dan a conocer: Cambios realizados al Procedimiento / Instructivo de información documentada, se enfatiza la devolución de la información documentada y así mismo las recomendaciones. </t>
  </si>
  <si>
    <t>Porcentaje de avance en la implementación de los planes de acción del MIPG</t>
  </si>
  <si>
    <t>PIPMIPG=(P1+P2+P3+P4+P5+P6+P7+P8+P9+P10+P11+P12+P13+P14+P15+P16+P17)/17</t>
  </si>
  <si>
    <t>Trimestral</t>
  </si>
  <si>
    <t>Porcentaje</t>
  </si>
  <si>
    <t>El avance del planes de accion de las politicas de gestion y desempeño Institucional  corte a 30 de junio de 2024 es del 56,97%, este porcentaje se encuentra por encima del avance esperado para este trimestre (49,76%). Es de resaltar el alto cumplimiento de las politicas de  Gestión Estratégica del Talento Humano y defensa juridica. Frente a la politica de Gestión del Conocimiento y la Innovación se vienen adelantando acciones con el fin de incrementar el avance de esta.</t>
  </si>
  <si>
    <t>Fortalecer la calidad, identificación, generación y utilización de la información estadística generada por la autoridad en sus procesos y resultados</t>
  </si>
  <si>
    <t>Gestión del conocimiento y la innovación</t>
  </si>
  <si>
    <t>Grupos de valor consultados para detección de necesidades de información estadística</t>
  </si>
  <si>
    <t>Número de acciones del inventario de conocimiento tácito efectuadas / Total de acciones del inventario de conocimiento tácito)</t>
  </si>
  <si>
    <t>En el segundo trimestre se consultó a los usuarios de la entidad mediante la encuesta de satisfacción aplicada por la Subdirección de Mecanismos de Participación Ciudadana Ambiental, en la cual se encuentran 2 preguntas de identificación de necesidades de información estadística.
A corte de 30 de junio se han consultado 3 grupos de valor de los 4 planificados para la vigencia. El indicador presenta el avance esperado.</t>
  </si>
  <si>
    <t>Fortalecer la gestión del conocimiento y la innovación en los procesos de la
autoridad para mejorar continuamente los servicios ofrecidos.</t>
  </si>
  <si>
    <t>Número de espacios de innovación abierta</t>
  </si>
  <si>
    <t>Y=∑X*w, donde X indica que es el actividad y W el peso</t>
  </si>
  <si>
    <t>Porcentaje de avance de la estrategia de gestión del cambio</t>
  </si>
  <si>
    <t>AEgc= (ArA1 + ArA2 +…+ ArAn) / n</t>
  </si>
  <si>
    <t xml:space="preserve">No se reporta avance cuantitativo para el presente periodo debido a que el primer encuentro programado para el mes de mayo no fue considerado como innovación abierta, este hizo parte de un taller de experiencias pedagogicas registrado en la política. Sin embargo, en el segundo trimestre del año se ha venido trabajando en el alistamiento junto con al equipo de participación ciudadana para el evento Control Social al Licenciamiento Ambiental, en el cual se ha definido la necesidad de innovar en la metodologia y curso virtual que actualmente se ejecutan para ejercer el control social. Adicionalmente, desde la OAP se propone un segundo evento, el cual busca innovar la metodología de Riesgos de corrupción. </t>
  </si>
  <si>
    <t xml:space="preserve">	
En el mes de junio, el plan de trabajo de la estrategia de gestión del cambio presento un ajuste en las actividades y sus porcentajes motivado por la jefe de la oficina asesora de planeación. Entre los cambios realizados se encuentran: 
• En las socializaciones con comité directivo, se cambia la instancia a comité institucional de gestión y desempeño en el que únicamente se socializarán los avances de los proyectos de gestión del cambio.
• Se eliminaron dos acciones relacionadas con la política de reuniones efectivas.
• Se cambia el nombre de la acción por “Fortalecer el proceso de gestión del cambio con apoyo de otras entidades”.
En consecuencia, el avance en el plan de trabajo de la estrategia de gestión del cambio, con corte a 30 de junio de 2024, es del 45%. Entre las actividades relevantes en las que se avanzó en el segundo trimestre están: segunda reunión de promotores de cambio, consulta al DAFP para realizar socialización de buenas prácticas y lecciones aprendidas en gestión del cambio, seguimiento a los proyectos con plan de gestión del cambio (BPM, Escazú, CTE/AA) y se realizó plan de trabajo para la estratégica de comunicaciones.</t>
  </si>
  <si>
    <t>Porcentaje de avance en la implementación del componente de acceso a la información pública ambiental</t>
  </si>
  <si>
    <t>Y=∑X*w, donde X indica que es la actividad y W el peso</t>
  </si>
  <si>
    <t xml:space="preserve">El 24 de junio en el Comité directivo 25 de 2024, se aprobó el cambio del Plan de trabajo del Indicador, con el objetivo de que refleje el avance de las actividades estratégicas que se desarrollan en el Componente de información ambiental del Plan de Alistamiento Escazú. De esta manera, el reporte actual refleja el avance total de las actividades entre enero y junio del presente año. Las actividades presentan de manera general los siguientes avances: 1. Actividad 1.4.2.1 (Guía Escazú): se reporta un avance del 50% el cual se refleja en el avance en la estructura y contenido del documento, y las mesas de trabajo para su construcción. 2. Actividad 1.4.2.4 ( Accesibilidad web): Se ha dado un progreso y trabajo conjunto con OTI, lo que ha permitido avanzar en el plan de trabajo y conocer los progresos en accesibilidad que viene implementado la OTI. 3. Actividad 1.4.2.5 (Información reservada y/o Clasificada) se consolidó el documento de tips sobre ¿Cómo identificar información reservada y/o clasificada? y se debe avanzar en las mesas de trabajo con los procesos misionales. 4.Actividad 1.4.2.6 (Medios idóneos y estandarización información): La actividad viene rezagada en porcentaje de avance, se ha venido adelantando por los responsables la construcción del documento pero deben hacerse esfuerzos por avanzar y consolidar el documento. 5. Actividad 1.4.2.7 ( Lenguaje claro): el plan de trabajo avances a tiempo y la actividad de laboratorios de simplicidad - una de las más importante- ha avanzado con las áreas misionales. 6. Actividad 1.4.2.9 (Estrategia Pedagógica): la actividad avanza a tiempo pero ha tenido algunas actividades con rezago por restricciones en los espacios para su ejecución. 7. Actividad 1.4.2.13 (Página web): la actividad esta retrasada en ejecución sin embargo en charlas con el responsable se ha identificado necesidad de apoyo para el desarrollo que se realizará con OAP.
Evidencia en carpeta OAP: anla.sharepoint.com/:f:/s/OAP/EjprCFwZGrpKnjsq6jw1sOkB0k3wYE_as9zCbyFvmjrzzg?e=1BmMCE </t>
  </si>
  <si>
    <t>Número de Documentos de planeación con seguimiento realizado</t>
  </si>
  <si>
    <t>Sumatoria de los seguimientos realizados a los documentos de planeación priorizados para la vigencia (PEI, PAI, PIGD, mapa de riesgos y programa de transparencia)</t>
  </si>
  <si>
    <t>A corte de junio se han realizado nueve (9) seguimientos a los planes liderados por la OAP, distribuidos así: Seis (6) al Plan de acción institucional, uno (1) al Modelo Integral de Planeación y Gestión MIPG - primer seguimiento de las 18 políticas objeto de implementación de la entidad, Uno (1) a Riesgos y por último un (1) seguimiento al programa de transparencia. En este sentido se cuenta con un total acumulado de 9 documentos de seguimientos realizados, que equivale al 45% de avance. Se da cumplimiento a lo planeado por la dependencia y no se genera ninguna alerta al indicador. El detalle de la evidencia se encuentra en la carpeta de la OAP, destinada para este fin.</t>
  </si>
  <si>
    <t>Avance indicadores de producto</t>
  </si>
  <si>
    <t>Avance indicadores de gestión</t>
  </si>
  <si>
    <t>SISTEMA GESTIÓN DE LA CALIDAD</t>
  </si>
  <si>
    <t>Integrar y optimizar los sistemas de información de la autoridad, promoviendo su
interoperabilidad y el flujo adecuado de la información.</t>
  </si>
  <si>
    <t>Gestión con valores para resultados</t>
  </si>
  <si>
    <t>Seguridad digital</t>
  </si>
  <si>
    <t>Oficina de Tecnologías de la Información</t>
  </si>
  <si>
    <t>OTI Oficina</t>
  </si>
  <si>
    <t>Avance de Implementación de los Planes de seguridad y privacidad de la información, Tratamiento de Riesgos de Seguridad de la Información e Implementación de Tecnologías emergentes.</t>
  </si>
  <si>
    <t>Porcentaje de Avance = Promedio ( Σ (porcentaje de avance acción en los planes * peso porcentual de la acción))</t>
  </si>
  <si>
    <t>Jefe Oficina Tecnologías de la Información</t>
  </si>
  <si>
    <t xml:space="preserve">Para el periodo de junio del 2024, se logra un avance del 63% de un 50% de avance esperado. El avance en los planes asociados al Dec 612, del total de 49 acciones es:
- Acciones finalizadas: 15, de estas 9 acciones finalizaron previamente las cuales están asociadas a la actualización de documentos en GESPRO (procedimientos, manuales, politicas) de seguridad de la información.
- Acciones por finalizar. 0, no se encuentra ninguna acción pendiente por finalizar
- Acciones por iniciar: 7, sin embargo se encuentran en tiempos.
- Acciones en ejecución: 27 y se encuentran en tiempos.
Dado el volumen de información, se remite el link de OAP donde se encuentra disponible la información:
https://anla.sharepoint.com/sites/OAP/Documentos%20compartidos/Forms/AllItems.aspx?e=5%3A32d7ab7d2d3641358ad4a191bb8f3516&amp;sharingv2=true&amp;fromShare=true&amp;at=9&amp;CT=1718124043738&amp;OR=OWA%2DNT%2DMail&amp;CID=8cdf00bf%2D0b2e%2Dac59%2Df4c3%2D84e761fa2495&amp;FolderCTID=0x0120001FCEAAD2A8A47446A94370F9182ACF6E&amp;id=%2Fsites%2FOAP%2FDocumentos%20compartidos%2FPlan%5FAccion%2FPlan%5FAccion%2FPAI%5F2024%2FSeguimiento%2FEvidencias%20dependencias%2FOTI
VI. ACCIONES A TOMAR EN CASO DE NO CUMPLIR LA META
VII. ALINEACIÓN ESTRATÉGICA
Estrategia transversal PND	
Línea Plan Estratégico Institucional	
Política Modelo Integrado de Planeación y Gestión	
Objetivo Estratégico	
Objetivo del Sistema Integrado de Gestión Asociado	</t>
  </si>
  <si>
    <t>Gobierno digital</t>
  </si>
  <si>
    <t>Grupo de Arquitectura y Negocio TI</t>
  </si>
  <si>
    <t>Implementación Fase I de BPM</t>
  </si>
  <si>
    <t>∑(Porcentaje de avance E1+Porcentaje de avance E2)</t>
  </si>
  <si>
    <t xml:space="preserve">Para el periodo de junio del 2024, el reporte es del 17 %,correspondiente al desarrollo de las siguientes actividades del plan de trabajo, así:
Actividad 1.1 Plan de trabajo: Se sostuvieron dos reuniones generales entre OAP y OTI para revisión del flujo de evaluación de Licencias Ambientales. Resultado de esas dos sesiones se propuso realizar sesiones particulares (4 sesiones) para realizar la descripción de cada actividad de los flujos. (EVIDENCIAS_ACTIVIDAD_1.1)
Actividad 1.2 Plan de trabajo: Se sostuvieron dos reuniones generales entre OAP y OTI para revisión del flujo de evaluación de Licencias Ambientales. Resultado de esas dos sesiones se propuso realizar sesiones particulares para realizar la descripción de cada actividad de los flujos de lo cual resultó un documento excel para anexar a la cotización junto a los flujos. (EVIDENCIAS_ACTIVIDAD_1.2)
Actividad 2.1 Plan de trabajo: Se elaboró y ajustó del documento con base en las decisiones tomadas en los comités del proyecto del mes de junio 2024 y la validación del GGC de fecha 12-04-2024. (EVIDENCIAS_ACTIVIDAD_2.1)
Actividad 2.2 Plan de trabajo: Se elaboró y ajustó el documento con base en las decisiones tomadas en los comités del proyecto del mes de junio 2024. (EVIDENCIAS_ACTIVIDAD_2.2)
Las evidencias se incluyen en la carpeta compartida por la OAP denominada: REPORTE INDICADO GANTI
El plan de trabajo para la Implementación Fase I de BPM,  fue formulado por parte de la Oficina de Tecnologías de la Información TI a partir del mes de junio del 2024, teniendo en cuenta que el mismo se generó a partir de   un plan de trabajo general de BMP formulado por la Oficina Asesora de Planeación. Razón por la cual al corte del mes de junio del 2024, la implementación de las acciones se encuentran en términos de acuerdo con las fechas propuestas. 
De acuerdo a lo anterior y en cumplimiento a lo establecido en el Instructivo Indicadores en donde establece: Para aquellos indicadores que su avance esté acorde al plan de trabajo definido por la dependencia para la vigencia, no requerirán formular plan de mejoramiento o acciones. Sin embargo, deberán incorporar en el reporte el motivo por el cual no aplica plan de mejoramiento, en el espacio de la hoja de vida denominado “acciones a tomar en caso de incumplimiento de la meta” y en SPG “recomendaciones de mejora”, consideramos que no se requiere formular un plan de mejoramiento. </t>
  </si>
  <si>
    <t>Proyectos de innovación implementados.</t>
  </si>
  <si>
    <t>Σ (Proyectos de desarrollo de SW implementados y calificados como innovadoras + Iniciativas de TI implementadas calificados como innovadoras)</t>
  </si>
  <si>
    <t>Durante el mes de junio se avance en la implementación del plan del proyecto de "Rediseño, maquetación, configuración y puesta en producción de la herramienta de Eureka ", alcanando el 50%, asi:
- Se programa Mesa de trabajo #5, para revisión de la AI, de acuerdo con el plan de trabajo. (Actividades para revisar: - De acuerdo con el documento entregado por medio de correo del 14 de junio de 2024, de la arquitectura de la información de la herramienta de Eureka, se definirá secciones y categorías de la nueva AI para rediseño de la herramienta. - Entrega por parte de OAJ alcance del ChatBot con IA para Revisión y análisis del producto esperado por parte de OAJ.)
- Se realizó Mesa de trabajo #5 del 19 de junio de 2024 para identificación de la Arquitectura de la Información de acuerdo al documento enviado por correo del 14 de junio.
* Se realizó creación de documento de Usuarios administradores Creados (Activos y no Activos) a 24 de junio de 2024 para entrega a OAJ.
* Se realizó entrega de documento de Usuarios administradores Creados (Activos y no Activos) a 24 de junio de 2024, por medio de correo para verificación por parte de OAJ y establecer eliminación y permisos de usuarios acorde con la revisión por parte de OAJ.
* De acuerdo a la información recibida por OAJ se tendra encuenta la creación de usuarios para el rediseño de la herramienta.</t>
  </si>
  <si>
    <t>SISTEMA DE GESTION DE LA  CALIDAD</t>
  </si>
  <si>
    <t xml:space="preserve"> Ordenamiento del territorio alrededor del agua y justicia ambiental</t>
  </si>
  <si>
    <t>Incorporar en la gestión de la entidad las necesidades y expectativas de los grupos de interés</t>
  </si>
  <si>
    <t>Servicio al Ciudadano</t>
  </si>
  <si>
    <t>Apoyo</t>
  </si>
  <si>
    <t>Subdirección de Mecanismos de Participación Ciudadana</t>
  </si>
  <si>
    <t>Servicio al ciudadano</t>
  </si>
  <si>
    <t>Satisfacción de los Grupos de Interés</t>
  </si>
  <si>
    <t>Número de personas que manifestaron estar satisfechas frente a los trámites y servicios/total de personas que respondieron la encuesta de satisfacción.</t>
  </si>
  <si>
    <t>Semestral</t>
  </si>
  <si>
    <t>Subdirector (a) de Mecanismos de Participación Ciudadana Ambiental</t>
  </si>
  <si>
    <t>La satisfacción global de los usuarios en relación con los trámites y servicios que presta la Autoridad Nacional de Licencias Ambientales – ANLA, para el segundo semestre de la vigencia 2023 es del 91.87%.
En relación con las observaciones y/o sugerencias de mejora al trámite o servicio realizado, los encuestados manifiestan, lo siguiente:
Etiquetas de fila 	Analisis observaciones 
Sin observación 	46,15% 
Tiempos de respuesta 	11,14% 
VITAL 	10,61% 
Buena gestión 	8,49% 
Boton de citas 	4,77% 
Centro de Orientación 	3,98% 
Claridad trámite 	1,86% 
Actualización documentos 	1,33% 
Página web 	1,33% 
Disponibilidad de la información 	1,33% 
Capacitaciones 	1,06% 
Pagina Web 	0,80% 
Valores 	0,80% 
Interacción directa con el grupo 	0,80% 
Evaluación del trámite 	0,80% 
Estado de trámite 	0,53% 
Expedientes 	0,53% 
Claridad en el trámite 	0,53% 
Herramientas 	0,53% 
No es clara la observación 	0,53% 
Estado de trámite 	0,53% 
Evaluación de la licencia 	0,27% 
Gestión interinstitucional 	0,27% 
Claridad en la respuesta 	0,27% 
Digitalización de la información 	0,27% 
Pagos 	0,27% 
Sugerencia 	0,27% 
Total general 	100,00% 
Con el ánimo de mejorar la percepción del usuario frente al trámite y el servicio de la ANLA, las anteriores observaciones son analizadas por las dependencias y se adoptan estrategias mediante plan de trabajo con</t>
  </si>
  <si>
    <t>Satisfacción en la respuesta a las PQRS-ECO</t>
  </si>
  <si>
    <t>(Número de personas que manifestaron estar satisfechas respuestas PQRS y atención centro de orientación/total de personas que respondieron la encuesta de satisfacción)100</t>
  </si>
  <si>
    <t>Estrategia de relacionamiento con grupos de interés implementada.</t>
  </si>
  <si>
    <t>Porcentaje de avance en la formulación e implementación de la estrategia de relacionamiento con grupos de interés</t>
  </si>
  <si>
    <t>Para el mes de junio /2024 se califica la atención en el centro de contacto por 98 usuarios y la respuesta a PQRS-ECOS por 11 usuarios, con una satisfacción del servicio para este mismo mes del 98,66% y 86,32% respectivamente. La satisfacción consolidada de la atención del centro de orientación y respuestas PQRS-ECOS para el período enero-junio/2024 es del 96.15% y 91.69%, para una satisfacción global ponderada del 95.82%, así:
ENCUESTA REALIZADA	ENCUESTAS	% SATISFACCION	% INSATISFACCION	% ponderacion	% PONDERADO SATISFACCION
Centro de Orientación 	2045	96.15%	3.85%	92.53%	88.97%
Respuestas PQRS	165	91.69%	8.31%	7.47%	6.85%
TOTAL	2210	.	 	100.00%	95.82%</t>
  </si>
  <si>
    <t>La Subdirección de Mecanismos de Participación Ciudadana Ambiental para 2024 registra dos estrategias de relacionamiento: una con Grupo de valor priorizado y otra de Cooperación Internacional, cuyo avance al cierre de junio es del 46.09%, como se detalla a continuación:
ESTRATEGIA	% PESO	II TRIMESTRE
avance junio/2024	ponderado junio/2024
Relacionamiento cooperación internacional	50%	53.17%	26.59%
Relacionamiento Grupo de Valor Priorizado	50%	39.00%	19.50%
AVANCE CONSOLIDADO JUNIO/2024	 	 	46.09%
Se adjunta avance plan de trabajo por estrategia y los link de consulta respectivos.</t>
  </si>
  <si>
    <t>Promover la participación ciudadana incidente con un enfoque incluyente y en
lenguaje claro</t>
  </si>
  <si>
    <t>Participación Ciudadana en la Gestión Pública</t>
  </si>
  <si>
    <t>Participación ciudadana</t>
  </si>
  <si>
    <t>Porcentaje de avance gestión del plan de trabajo ruta implementación ESCAZU componente Protección de personas defensoras de derechos humanos en asuntos ambientales.</t>
  </si>
  <si>
    <t>Porcentaje de avance alcanzado / porcentaje de avance esperado</t>
  </si>
  <si>
    <t>El plan de trabajo ruta implementación ESCAZU componente Protección de personas defensoras de derechos humanos en asuntos ambientales presentó ajuste en sus actividades, de acuerdo con lo aprobado en Comité Directivo del 24/06/2024. 
Para el perído enero a junio 2024 este plan de trabajo presenta un avance del 53%, representado en 2 macroactividades, asi:
ITEM	ACTIVIDAD	PESO %	AVANCE ACTIVIDAD JUNIO/2024	AVANCE PONDERADO 2024
4.1	Creación de lineamientos del medio socioeconómico orientados a la promoción de entornos seguros y propicios para las personas, grupos y organizaciones que promueven y defienden los derechos humanos en asuntos ambientales, en los mecanismos de participación implementados en los procesos de evaluación y seguimiento de licencias y trámites ambientales.	50%	53.50%	26.75%
4.2	Elaborar y socializar el Protocolo de actuación para la atención, protección y materialización de la participación de organizaciones y personas defensoras ambientales, en los mecanismos de participación y procesos de relacionamiento asociados a proyectos, obras o actividades cuyo instrumento de manejo y control es competencia de la Autoridad Nacional de Licencias Ambientales 	50%	52.50%	26.25%
AVANCE JUNIO 2024	53.00%
Las evidencias pueden ser consultadas en el link : 
https://anla.sharepoint.com/:f:/s/SMPCA/EkMtQAdYAcNOmhsDy1RlOJMBQ3Wys3Gz_fCmG8nHVvS4uA?e=z1L2fi</t>
  </si>
  <si>
    <t>Informes de análisis de la conflictividad socioecológica relacionados con proyectos, obras y actividad de la ANLA en los territorios priorizados.</t>
  </si>
  <si>
    <t>Número de informes conflictividad realizados/Número de informes conflictividad programados</t>
  </si>
  <si>
    <t>Ejercicios de participación</t>
  </si>
  <si>
    <t>Porcentaje de avance en el desarrollo de cada ejercicio de participación programado por meta programada</t>
  </si>
  <si>
    <t>Durante el segundo trimestre 2024 se generaron 4 informes regionales de conflictividad socioecológica para socializar con las dependencias de la ANLA, en el contexto de las Mesas de Gestión de la Conflictividad.
Informe Regional Alto Magdalena :https://anla.sharepoint.com/:b:/s/SMPCA_GPC/ERFCwADkx2FCn-fGrlryNFUBiDliU2e4lSo0yJorBPhJ3Q?e=TT7cLG
Informe Regional Pacífico Río Cauca : https://anla.sharepoint.com/:b:/s/SMPCA_GPC/EQ7_MDJHOZNCutgqbqvJ_T0BZszYkNtFBN6lwkQrH3Oh8g?e=4hVocb
Informe Regional Sur Orinoquía Amazonas: https://anla.sharepoint.com/:b:/s/SMPCA_GPC/EUMN0Kt8xSVHjUuAPcNFv9oB36MlMk5ceHys2anIftLqUw?e=gp6Q9N
Informe Regional Medio Magdalena: https://anla.sharepoint.com/:b:/s/SMPCA_GPC/EQmcYL47OpREoDQSPtVhY5QBDluxaoPStdy82ZPEpqojLA?e=psdlNw</t>
  </si>
  <si>
    <t xml:space="preserve">Durante el período eneRo a junio/2024 se registra un avance del 52.5% de los ejercicios de participación programados, lo cual representa un avance de meta de 10.5 como se detalla a continuación:
ITEM	ESPACIO DE PARTICIPACION	PESO %	AVANCE %	AVANCE META
1	EPA TABIO	5%	5%	         1.00
2	EPA COGUA	5%	5%	         1.00
3	EPA SUBACHOQUE 	5%	5%	         1.00
4	APA -  Solicitud modificación línea transmisión Virginia -Nueva Esperanza - LAV0017.	5%	5%	         1.00
5	APA - Solicitud de modificación del terminal portuario Río Córdoba - LAM0399.	5%	5%	         1.00
6	APA - Concesión de aguas superficiales domésticas y residuales - Playa Blanca (ASU0043-00).	5%	5%	         1.00
7	APA - Proyecto de explotación y producción del río Saldaña LAV0034-00-2023	5%	5%	         1.00
8	EPA ARAUCA	5%	5%	         1.00
9	EPA PTAR RIO DE ORO 	5%	5%	         1.00
10	*Dialogo Territorial Calderas	5%	5.00%	         1.00
11	* Avanzada Proyecto  “Explotación técnica de materiales de construcción contrato de concesión FD2-154” 	5%	2.50%	         0.50
12	Otros espacios	45%	 	                -  
TOTAL	 	100%	52.50%	      10.50
Se realizan cuatro (04)Audiencias Públicas Ambientales:
Para el proyecto denominado "Solicitud modificación línea transmisión Virginia -Nueva Esperanza - LAV0017-00-2019." se llevo a cabo la se llevó a cabo Audiencia Pública Ambiental  el día 13 de abril de 2024.
Para el proyecto "solicitud de modificación del terminal portuario Río Córdoba - LAM0399", se llevó acabo la reunión informativa el día 3 de febrero de 2024 y Audiencia Pública Ambiental el 23 de marzo de 2024
Para el proyecto "Concesión de aguas superficiales domésticas y residuales - Playa Blanca (ASU0043-00)", se llevo acabo reunión informativa el jueves 22 de febrero de 2024 y la Audiencia Pública Ambiental el 14 de febrero de 2024.
Para el proyecto "Explotación y producción del río Saldaña LAV0034-00-2023"se llevó a cabo la reunión informativa el 09 de marzo de 2024 y la Audiencia Pública Ambiental el 23 de marzo de 2024
Se realizaron cinco (05) Espacios de Participación Ampliada:
Municipio de Cogua el 05 de febrero de 2024
Municipio de Tabio el 02 de febrero de 2024 y
Municipio de Subachoque el 02 de febrero de 2024 
Ciudad de Bucaramanga (Santander) el 15 de mayo de 2024
Caño Limón Arauca el 20 de mayo de 2024
*Avanzada visita seguimiento y control:
Avanzada Proyecto  “Explotación técnica de materiales de construcción contrato de concesión FD2-154” - LAM4924. Los días 20, 21 y 22 de junio de 2024, se realizó la avanzada para promover la participación y el acceso a la información pública ambiental e identificar posibles denuncias ambientales y monitoreo conflictividad, con alcaldía saldaña, concejo municipal, colegio Roberto Leyva, USOSALDAÑA, representantes veredas Palmar Trincadero y vereda Santa Inés, veedor minero ambiental y comité ambiental del municipio de Saldaña, departamento del Tolima.
*Espacio de Dialogo Territorial:
Mesa de Diálogo con la Mesa por la Defensa de los ríos Calderas y San Carlos, sobre la Central Hidroeléctrica Calderas (LAM3888). 
Atención de reunión con la Mesa por la Defensa de los Ríos Calderas y San Carlos solicitada a través de comunicación con radicado ANLA 20246200266442 del 11/03/2024 en el marco de la transformación de la conflictividad socioecológica identificada para el proyecto Central Hidroeléctrica Calderas. </t>
  </si>
  <si>
    <t>Porcentaje de avance gestión del plan de trabajo ruta implementación ESCAZU componente Participación Pública en Asuntos Ambientales</t>
  </si>
  <si>
    <t>El plan de trabajo para la ruta de implementación ESCAZU componente Participación Pública en Asuntos Ambientales presentó ajuste, el cual fue aprobado por el Comité Directivo realizado el 24 de junio/2024. Este plan de trabajo compuesto por tres (03) macroactividades para el periodo enero a junio/2024 registra un avance del 50.67%, así:
COMPONENTE ESCAZÚ	No	ACTIVIDAD	META 2023	Describir producto	PESO %	AVANCE JUNIO	AVANCE CONSOLIDADO 2024
% 
2. Participación pública en asuntos ambientales	2.4.1.6	Diseñar indicadores que midan la incidencia de la participación en los mecanismos de participación, en la decisión final de la entidad en los procesos de evaluación y seguimiento del licenciamiento ambiental, y permisos fuera de licencia.	1 documento	Un (1) instrumento para la medición de la participación en la toma de decisión de la entidad en los procesos de evaluación y seguimiento de licencias, permisos y trámites ambientales de competencias de la ANLA que apliquen (Plan Estrategia de Participación MIPG)	33%	50%	16.67%
2.4.3.1	Actualizar y fortalecer la Estrategia de Presencia Territorial, para incorporar los componentes de implementación del Acuerdo de Escazú.	1 documento	i. Actualización del documento ii. Estrategia institucional de presencia territorial publicado en GESPRO iii. Divulgación en la Entidad	33%	50%	16.67%
2.4.3.3	Fortalecer el Sistema de Análisis Estratégico para la Transformación de la Conflictividad Socioecológica (STC) V.2.	% avance actualización plataforma	Reporte de actualización del STC en el marco de los componentes del Acuerdo de Escazú.	33%	52%	17.33%
avance junio/2024	50.67%
Las evidencias pueden ser consultadas en los link  Actividades 2.3.1.1 y 2.4.1.6 - SMPCA GPC - IVAN MOLINA
Actividad 2.4.3.1 - SMPCA GPC - TATIANA MARTINEZ - JAIME LOPEZ
Actividad 2.4.3.3 - SMPCA GPC - JULIAN VARGAS</t>
  </si>
  <si>
    <t xml:space="preserve">Número de socializaciones de oferta institucional de ANLA dirigidas a entidades territoriales </t>
  </si>
  <si>
    <t>Número de entidades territoriales con socialización de la oferta institucional de la ANLA</t>
  </si>
  <si>
    <t>Porcentaje incremento de oferta de cupos cursos virtuales</t>
  </si>
  <si>
    <t>(Número de inscritos vigencia actual/Número de inscritos vigencia anterior)-1*100%</t>
  </si>
  <si>
    <t>Durante junio/2024 se realizaron treinta y ocho (38) socializaciones de oferta institucional dirigidas a entidades territoriales por parte de los Gestores Territoriales Ambientales financiados con recursos FOMAN, para un acumulado periodo enero/junio 2024 de 178 y avance de meta del 71.20%, así:
MES	 SOCIALIZACIONES	% AVANCE META (250)
Enero 	0	0.00%
Febrero	8	3.20%
Marzo	37	14.80%
Abril	52	20.80%
Mayo	43	17.20%
Junio	38	15.20%
TOTAL	178	71.20%
Las regiones donde se realizaron estas socializaciones de manera presencial con Alcaldías fueron:
Departamento del Antioquia, Bogotá-Boyacá-Cundinamarca, Bolívar-Magdalena-Atlántico, Córdoba-Sucre, Huila-Tolima, La Guajira, Santander, Valle del Cauca
Gobernación en Valle del Cauca
Personería en la región de Antioquia, Cauca, Guajira, Cordoba, Santander  contando con la participación de los colaboradores quienes evaluaron la satisfacción del gestor territorial.
Nota: Se elaboraron y remitieron oficios firmados por el Subdirector Luis Carlos Montenegro para solicitar a los nuevos gobernantes un espacio para la socialización. Se presentaron situaciones de  reprogramación para el mes de mayo y cancelación de espacios previamente concertados.</t>
  </si>
  <si>
    <t>Durante el periodo enero a junio/2024 se han realizado cuatro (04)  cursos virtuales que registran inscripción de 5.992 usuarios; así mismo, para la vigencia 2023 se realizaron seis (06) cursos que contaron con 4.872 inscritos.  El incremento de oferta de cupos en cursos virtuales del primer semestre 2024 respecto a la vigencia anterior es del 23%, como se muestra a continuación:
NOMBRE CURSO	INSCRITOS 2023
 (6 cursos)	INSCRITOS 2024
 (4 cursos)
curso Licenciamiento Ambiental	3846	3814
Control Social al Licenciamiento Ambiental 	633	722
Proceso Sancionatorio Ambiental	290	756
Ruta de la Participacion	103	700
TOTAL	4872	5992
% incremento	 	23%</t>
  </si>
  <si>
    <t>Fortalecer el enfoque de derechos humanos, el conocimiento integral del territorio y la participación incidente con rigurosidad, transparencia y oportunidad para mejorar la ectividad de los procesos de evaluación, seguimiento y sancionatorios.</t>
  </si>
  <si>
    <t>Desarrollar los procesos de evaluación, seguimiento y sancionatorio de las licencias, permisos y trámites ambientales bajo los principios de objetividad, transparencia, oportunidad y con estándares de calidad.</t>
  </si>
  <si>
    <t>Gestión con valores para el resultado</t>
  </si>
  <si>
    <t>Oficina Asesora Jurídica</t>
  </si>
  <si>
    <t>Grupo de actuaciones sancionatorias ambientales</t>
  </si>
  <si>
    <t>Porcentaje de reducción en el tiempo de respuesta a los recursos de reposición interpuestos a las decisiones de fondo</t>
  </si>
  <si>
    <t>No. De recursos de reposición resueltos en el término de acuerdo a la meta establecida para cada vigencia/ total de recursos resueltos en la vigencia.</t>
  </si>
  <si>
    <t>N/A</t>
  </si>
  <si>
    <t>Jefe Oficina Asesora Jurídica</t>
  </si>
  <si>
    <t>VIGENCIA 2024: En el periodo de medición se registraron 27 recursos de reposición contra sanción, de los cuales 12 fueron presentados en el 2023 y 15 en el 2024. Con corte a 30 de junio de 2024 se ha dado respuesta a 15, 13 de ellos dentro del término 2024 (310 días) y 2 fuera del término.  Lo anterior corresponde a un cumplimiento del 87%. Estan pendientes de resolver 12 recursos de reposición, los cuales se encuentran dentro de los términos establecidos.
VIGENCIA 2020 - 2024: Entre el 01 de junio de 2020 y el 30 de junio de 2024  se presentaron 88 recursos de reposición contra sanción, de los cuales a la fecha se han resuelto 67 en término establecido para cada vigencia, con un promedio de 194 días contados a partir de la presentación del recurso y la fecha de expedición de la Resolución que resuelve el recurso de reposición. Nueve se resolvieron por fuera del témino y 12 estan pendientes por resolver y se encuentran dentro dentro del témino. Lo anterior corresponde a un cumplimiento del 88%
E1_Recursos de Reposición CS_2024</t>
  </si>
  <si>
    <t>Grupo de defensa jurídica</t>
  </si>
  <si>
    <t>Reducción de causas producto de la omisión en el ejercicio de las funciones de inspección, control y vigilancia</t>
  </si>
  <si>
    <t>Número de acciones ejecutadas de la PPDA / Número de acciones formuladas en la PPDA</t>
  </si>
  <si>
    <t>Con corte a 30 de junio se han ejecutado 6 de las 11 tareas programadas, lo que corresponde a un 54.54% de cumplimiento de la PPDA. Las tareas pendientes se encuentran dentro de los plazos estipulados para su ejecución, dado su carácter semestral. El avance se encuentra registrado en las tablas llamadas "INDICADOR GESTIÓN -MECANISMO" e "INDICADOR DE RESULTADO-MEDIDA" de la matriz E1.
E1. Política de Prevención del Daño Antijuridico - PPDA
E2. Act.1 SSLA Identificación de proyectos sin ejecución - 50%
E3. Act. 2 SSLA Fijar lineamientos pérdida de vigencia - 50%
E4. Act. 3 SSLA Fijar lineamientos POA - 50%
E5. Act. 4 Instrucciones SMPCA - 100%
E6. Act. 5 GASA Dar instrucciones - 50%
E7. Act. 6 SAyF Dar instrucciones - 50%</t>
  </si>
  <si>
    <t>Evaluación de resultados</t>
  </si>
  <si>
    <t>Seguimiento y evaluación al desempeño institucional</t>
  </si>
  <si>
    <t>Misional</t>
  </si>
  <si>
    <t>Subdirección de Evaluación de Licencias Ambientales</t>
  </si>
  <si>
    <t>Solicitudes de evaluación a licencias ambientales (nuevas y modificaciones) resueltas dentro de los tiempos establecidos en la normatividad vigente</t>
  </si>
  <si>
    <t>(# de actos administrativos finalizados que resuelven solicitudes de evaluación a licencias ambientales dentro de téminos del decreto 1076 /# de solicitudes de licenciamiento ambiental a atender con vencimiento de términos) * 100</t>
  </si>
  <si>
    <t>Subdirector(a)  de Evaluación de Licencias Ambientales</t>
  </si>
  <si>
    <t>A corte 30 de junio de 2024 la entidad debía resolver 46  socitudes de evaluación de licenciamiento ambiental (32 Nuevas y (14) Modificaciones, de las cuales 45 se resolvieron oportunamente . El indicador registra un 98% de avance y un 103% de cumplimiento frente a la meta programada para la vigencia, ubicándose en un nivel de cumplimiento alto.
Realizando la comparacion del periodo anterior aumento en un 1%
El trámite asociado al expediente LAV0054-00-2023 (Proyecto: Área de Perforación Exploratoria Molinero) debía emitir el acto administrativo de respuesta para el día 17 de mayo del 2024. Sin embargo, dado que ese día se presentaron inconvenientes con la plataforma SILA, esta no permitió finalizar el concepto técnico y acto administrativo en términos. Finalmente, el acto administrativo fue emitido el día 20 de mayo del 2024.
Grupo	En terminos	Fuera de terminos	Total general
Agroquímicos	9	0	9
Energía	15	0	15
Hidrocarburos	8	1	9
Infraestructura	11	0	11
Minería	2	0	2
Total general	45	1	46</t>
  </si>
  <si>
    <t>Número de Licencias ambientales evaluadas</t>
  </si>
  <si>
    <t>Número de actos administrativos que resuelven solicitudes de evaluación de licenciamiento ambiental</t>
  </si>
  <si>
    <t xml:space="preserve"> corte 30 de junío de 2024 se han expedido 236 actos administrativos para resolver solicitudes de evaluación de licenciamiento ambiental. El indicador registra un 60% de avance frente a la meta programada . A continuación, se presenta el avance por grupo y por tipo de instrumento.
Grupo	DTA	LA	NDA	PMA	VLM	DAA	CTM 	VAR 	ASU 	PEA	 	Total general
Agroquímicos	165	9	0	0	0	0	0	0	0	0	 	174
Energía	0	12	6	0	0	0	0	0	0	0	 	18
Hidrocarburos	0	9	2	1	0	1	0	0	0	0	 	13
Infraestructura	0	12	8	1	0	0	2	0	0	0	 	23
Minería	0	3	0	1	0	0	0	1	1	2	 	8
Total general	165	45	16	3	0	1	2	1	1	2	 	236
Es de aclarar que algunos tramites como los NDA, CTM, VAR, PEA etc,  no salen en la base de datos de OELA , se agregan en la hoja de reporte.
En comparación con el corte anterior el indicador aumento un 13% de cumplimiento.</t>
  </si>
  <si>
    <t>Planes institucionales implementados - Implementación de la estrategia de evaluación de licenciamiento ambiental </t>
  </si>
  <si>
    <t>Número de actividades ejecutadas del plan de trabajo establecido / Total de actividades programadas del plan de trabajo</t>
  </si>
  <si>
    <t xml:space="preserve">	
Durante el segundo trimestre del 2024, la estrategia integral de evaluación  se presento nuevamente comité técnico, donde se indico que se atendieron los comentarios realizados por las demás subdirecciones de la entidad. Por otra parte, la estrategia en este momento se encuentra en revisión por parte de la OAP, directriz dada por el señor Director, esto con en fin obtener aval y realizar plan de trabajo; en este sentido se  mantiene el  1,25%  de la meta de avance para el año 2024 donde se da cumplimiento a la actividad (Revisión comité directivo -Ajustes), de acuerdo con lo anterior el acumulativo es de 37,25%. Se resalta el trabajo articulado con las dependencias de OAP, SAF, SIPTA, SMPCA en los temas relevantes para esta nueva estructura como lo son los pilares transversales de participación y acceso a la información y gestión del conocimiento. </t>
  </si>
  <si>
    <t>Valoración y manejo de impactos</t>
  </si>
  <si>
    <t>Contribución al gasto en protección y corrección ambiental</t>
  </si>
  <si>
    <t>(Costos totales de las medidas de manejo reportadas anualmente en los EIA para impactos internalizables/Gasto Anual de productores del Gobierno según actividades de protección ambiental)*100</t>
  </si>
  <si>
    <t>Anual</t>
  </si>
  <si>
    <t>-</t>
  </si>
  <si>
    <t>No se reporta este semestre, sino en el segundo de 2024</t>
  </si>
  <si>
    <t xml:space="preserve"> Desarrollar los procesos de evaluación, seguimiento y sancionatorio de las
licencias, permisos y trámites ambientales bajo los principios de objetividad, transparencia,
oportunidad y con estándares de calidad.</t>
  </si>
  <si>
    <t>Subdirección de Seguimiento de Licencias Ambientales</t>
  </si>
  <si>
    <t>Cobertura de la entidad en proyectos activos objetos de seguimiento en licenciamiento ambiental</t>
  </si>
  <si>
    <t>(Número de proyectos activos con seguimiento realizado en la vigencia/ Número total de proyectos activos objeto de seguimiento)*100</t>
  </si>
  <si>
    <t>Porcentaje de Implementación de la Estrategia de Seguimiento</t>
  </si>
  <si>
    <t>%EIS= (%CR*14,28%)+ (%CI*14,28%)+ (%CP*14,28%)+ (%CN*14,28%)+ (%CTP*14,28%)+ (%CCDA*14,28%)+ (%CSEE*14,28%)</t>
  </si>
  <si>
    <t>Subdirector (a) de Seguimiento de Licencias Ambientales</t>
  </si>
  <si>
    <t>Se avanza reporte de indicador Proyectos licenciados con seguimiento realizado corte a 30 de junio, este indicador cuenta con un avance de 38% (475/1266).
Para este indicador la Subdirección de Seguimiento de Licencias Ambientales – SSLA, tiene una proyección en su mensualización de 33% que corresponde a 414 actos administrativos finalizados (de proyectos únicos que tengan 1 seguimiento, sin contar agroquímicos), estando por encima de su proyección en 5% lo que corresponde a 61 actos administrativos.
Para el avance presentado en este mes se cuenta con un acumulado de la siguiente manera: Alto Magdalena – 79; Medio Magdalena – 78; Caribe – 100; Pacífico Río Cauca – 68; Norte Orinoquía Catatumbo – 81 y Sur Orinoquía Amazonas – 69 proyectos con seguimiento finalizado.</t>
  </si>
  <si>
    <t>La estrategia de seguimiento se desarrolla a través del Plan de Trabajo definido para sus 7 componentes: 1) Regionalización, 2) Impactos, 3) Planeación, 4) Normativo, 5) Transparencia y participación, 6) Cierre, Desmantelamiento y Abandono y 7) Seguimiento y Evaluación de la Estrategia.</t>
  </si>
  <si>
    <t>Grupo Valoración y manejo de impactos Seguimiento</t>
  </si>
  <si>
    <t>Proyectos con Índice de Desempeño Ambiental en implementación</t>
  </si>
  <si>
    <t>Número de proyectos en seguimiento con aplicación de la metodología del Indice de Desempeño Ambiental</t>
  </si>
  <si>
    <t xml:space="preserve">	
Se reporta un avance de 593 Seguimientos Documentales Espaciales para los Informes de Cumplimiento Ambiental presentados por los titulares de los instrumentos de manejo y control ambiental en seguimiento, a los cuales se les calcula el Índice de Desempeño Ambiental sobre la ponderación y análisis de 50 criterios e indicadores de acuerdo con sus niveles de criticidad, acumulados con corte al 30 de junio, que corresponde a un avance porcentual de 50.38%, superando el valor proyectado en la mensualización y acorde con la proyección estimada para el cumplimiento de la meta para la vigencia 2024.      </t>
  </si>
  <si>
    <t>Porcentaje de proyectos licenciados revisados desde el componente de valoración económica</t>
  </si>
  <si>
    <t>(Número de conceptos técnicos de seguimiento numerados, con participación del equipo de valoración económica / Total de conceptos técnicos de seguimiento asignados al equipo de valoración económica) * 100</t>
  </si>
  <si>
    <t xml:space="preserve">Se realizó el seguimiento y numeración a 153 conceptos técnicos con obligaciones asociadas al componente de Evaluación Económica Ambiental con corte al 30 de junio de una meta total de 154 productos, lo que corresponde a un porcentaje acumulado del 99.35%, superando la meta proyectada para el mes de reporte.   </t>
  </si>
  <si>
    <t>Porcentaje de proyectos revisados desde el componente de contingencias</t>
  </si>
  <si>
    <t>(Número de conceptos técnicos de seguimiento numerados con participación del equipo de contingencias / Número total de conceptos técnicos de seguimiento asignados al equipo de contingencias) * 100</t>
  </si>
  <si>
    <t>Se realizó seguimiento a la implementación del plan de gestión del riesgo al 91.88% acumulado de los proyectos priorizados en el componente ambiental para el mes de junio, que corresponde a 283 conceptos técnicos finalizados sobre 308 conceptos técnicos proyectados, donde el avance supera el porcentaje proyectado para la mensualización</t>
  </si>
  <si>
    <t>Hectáreas en proceso de revitalización del territorio (restauración, recuperación y rehabilitación y preservación) de áreas y ecosistemas degradados</t>
  </si>
  <si>
    <t>Número de Hectáreas en proceso de revitalización del territorio de áreas y ecosistemas degradados</t>
  </si>
  <si>
    <t xml:space="preserve">	
Para el reporte del mes de junio, se aprobaron para el desarrollo de acciones de restauración, recuperación, rehabilitación y preservación un acumulado de 11505.6144 hectáreas para el cumplimiento de las obligaciones de inversión forzosa de no menos del 1% y compensaciones bióticas, para la totalidad de proyectos a ejecutarse en todo el territorio nacional desarrollados bajo los lineamientos normativos que aplique a cada proyecto, con un porcentaje de cumplimiento de 92.04% acumulado, cumpliendo con el porcentaje de mensualización proyectado.  </t>
  </si>
  <si>
    <t>Incrementar la confianza y cercanía de la autoridad con sus grupos de valor</t>
  </si>
  <si>
    <t>Incorporar y gestionar las necesidades y expectativas de los grupos de valor en los procesos de la autoridad.</t>
  </si>
  <si>
    <t>Evaluación de Permisos y Trámites Ambientales</t>
  </si>
  <si>
    <t>Subdirección de Instrumentos, Permisos y Trámites Ambientales</t>
  </si>
  <si>
    <t>Permisos y Trémites ambientales</t>
  </si>
  <si>
    <t>Porcentaje de Actos Administrativos PFL con incorporación de consideraciones y necesidades de los grupos de valor (GPTA)</t>
  </si>
  <si>
    <t>(No. de actos administrativos de los trámites de PFL con inclusión de mecanismos de participación ciudadana ambiental / No. total de los trámites de PFL con solicitud,  efectuada por legitimado en la causa, de inclusión de mecanismos de participación ciudadana ambiental) *100</t>
  </si>
  <si>
    <t xml:space="preserve">Subdirector (a) de Instrumentos, Permisos y Trámites ambientales </t>
  </si>
  <si>
    <t>Sobre el expediente POC001-00-2023 relacionado con la solicitud de un permiso de ocupación de cauce  sobre el Lago de Tota, para la construcción de un muelle flotante y demolición de dos muelles existentes en el marco de la ejecución del proyecto denominado "Muelle Flotante del proyecto ecoturístico playa blanca" en el municipio de Tota, departamento de Boyacá, se dió lugar a los actos administrativos a saber: 
Resolución 0769 de 2024 de la Autoridad Nacional de Licencias Ambientales "Por la cual se otorga una autorización para ocupación de cauce y se toman otras determinaciones"
Resolución 01271 de 2024 de la Autoridad Nacional de Licencias Ambientales "Por la cual se resuelven los recursos de reposición interpuestos contra la Resolución 769 del 29 de abril del 2024 y se toman otras determinaciones"
Grupos de valor legitimados en la causa como terceros intervinientes: Fundación Montecito, ONG Futuro Verde y la señora María Elena Rosas Gutierrez</t>
  </si>
  <si>
    <t>Regionalización y centro de monitoreo</t>
  </si>
  <si>
    <t>Tableros de control publicados en página web del Centro de Monitoreo</t>
  </si>
  <si>
    <t>Cantidad de tableros de control publicados en página Web del Centro de Monitoreo</t>
  </si>
  <si>
    <t xml:space="preserve">Porcentaje de avance en el relacionamiento institucional con grupos de valor (Gremios, Academia y entidades del sector público) </t>
  </si>
  <si>
    <t>(Número de actividades de relacionamiento institucional con  grupos de valor (gremios, academia y entidades del sector público) realizadas / Número de actividades de relacionamiento institucional con  grupos de valor (gremios, academia y entidades del sector público) planeadas para la vigencia) *100</t>
  </si>
  <si>
    <t>Durante el primer semestre del 2024, se realizó y publicó la ventana de focos de calor en el tablero de control de varibilidad climática, como aporte al seguimiento de incendios forestales en busqueda de brindar una herramienta para la toma de decisiones en el marco del fenomeno del niño del inicio de este año.</t>
  </si>
  <si>
    <t>Con corte a junio de 2024, se ha avanzado en la implementación de las actividades suscritas en el plan de trabajo de 2024, en el marco de la estrategia de fortalecimiento del relacionamiento institucional con grupos de interés (Gremios, Academia y entidades del sector público)</t>
  </si>
  <si>
    <t>PROMEDIO INDICADORES GESTIÓN</t>
  </si>
  <si>
    <t>PROMEDIO INDICADORES PRODUCTO</t>
  </si>
  <si>
    <t>Instrumentos</t>
  </si>
  <si>
    <t>Número de proyectos, obras o actividades competencia de la Autoridad Nacional de Licencias Ambientales que a partir de 2020 incluyen obligaciones de cambio climático en los instrumentos de manejo y control ambiental</t>
  </si>
  <si>
    <t>Número de POAs de competencia de la ANLA con obligaciones de cambio climático en los instrumentos</t>
  </si>
  <si>
    <t>Número de instrumentos con acciones de implementación.</t>
  </si>
  <si>
    <t>Cantidad de instrumentos que tienen acciones de implementación</t>
  </si>
  <si>
    <t xml:space="preserve">Los proyectos con consideraciones de cambio climático incluidas en los instrumentos de manejo y control ambiental a junio de 2024, han sido en 21 proyectos: 7 de hidrocarburos, 1 de minería, 6 de energía y 7 de infraestructura. </t>
  </si>
  <si>
    <t>A corte 30 de junio de 2024 respecto al indicador de Porcentaje de avance en el plan de trabajo para fortalecer la implementación de instrumentos se reporta un avance del 48% respecto a la meta, este avance corresponde a la gestión de los siguientes instrumentos:
Criterios de evaluación de solicitudes de cambios menores para proyectos licenciados. (Avance: 51%)
Obligaciones mínimas con énfasis en cambio climático​. (Avance: 32%)
Indicadores de impacto para el seguimiento de las obligaciones de compensación y planes de inversión del 1%.​ (Avance: 46%)
Instrumentos vedas: Cálculo de representatividad del muestreo de especies en veda nacional y Porcentaje (%) de rescate y sobrevivencia de bromelias/ orquídeas según estado de conservación. (Avance: 46%)
Estandarización y jerarquización de Impactos Ambientales de Proyectos Licenciados ​(Avance: 67%)</t>
  </si>
  <si>
    <t>Integrar y optimizar los sistemas de información de la autoridad, promoviendo su interoperabilidad y el flujo adecuado de la información.</t>
  </si>
  <si>
    <t>Porcentaje de avance en el diseño y conceptualización de Sistemas de información impulsados por el Centro de Monitoreo</t>
  </si>
  <si>
    <t>(Número de diseños y conceptualizaciones de Sistemas de información impulsados por el Centro de Monitoreo elaborado / Número de diseños y conceptualizaciones de Sistemas de información impulsados por el Centro de Monitoreo planeados para la vigencia) *100</t>
  </si>
  <si>
    <t>Durante la vigencia de 2024-Sem I, a corte de 30 de junio se entregó por parte del consultor Softmanagement el desarrollo completo hasta el Sprint  2 (HU001 hasta HU008) , que comprende hasta la HU008. Se empezó adelantar por parte del consultor el desarrollo del Sprint 3 HU009,10,11,12,13, para un porcentaje de avande del sistema gestor de permisos del 88%.
Respecto al Portal de Recepción de Información, se tienen estructuradas 24 HU para mejoras del módulo atmosférico, el cual se tiene un avance del 40%.
Finalmente avances de la Nube publica para la fecha de corte junio de 30 es de 0%.</t>
  </si>
  <si>
    <t>Fortalecer la gestión del conocimiento y la innovación en los procesos de la autoridad para mejorar continuamente los servicios ofrecidos.</t>
  </si>
  <si>
    <t xml:space="preserve">Porcentaje de expedientes que incluyen optimización de línea operativa del Centro de Monitoreo </t>
  </si>
  <si>
    <t xml:space="preserve">Cantidad  de expedientes que incluyen optimización de línea operativa del Centro de Monitoreo </t>
  </si>
  <si>
    <t>Durante la vigencia de 2024-Sem I, a corte de 30 de junio se validaron 100 expedientes. En el 2023 se validaron 180 expedientes y en el 2022 se validaron 220 expedientes para el sector de hidrocarburos y minería, que en acumulación (500 expedientes) alcanzan el 33% del total de proyectos licenciados por la ANLA (1500 expedientes). 
La meta de 2024 es validar 570 expedientes adicionales, que corresponde al 38% del total de los proyectos hasta el 2030. Para el 2024, se alcanza un 87,72% de la meta.</t>
  </si>
  <si>
    <t xml:space="preserve">Optimizar el recurso físico, humano, financiero, tecnológico y de los procesos de la entidad, para materializar la gestión institucional </t>
  </si>
  <si>
    <t>Direccionamiento Estratégico y Planeación</t>
  </si>
  <si>
    <t xml:space="preserve">Gestión presupuestal y eficiencia del gasto público </t>
  </si>
  <si>
    <t>Subdirección Administrativa y Financiera</t>
  </si>
  <si>
    <t>Gestión financiera y presupuestal</t>
  </si>
  <si>
    <t>Porcentaje de recaudo efectivo</t>
  </si>
  <si>
    <t>Valor Recaudo efectivo / (Meta recaudo vigencia 2024)</t>
  </si>
  <si>
    <t>Porcentaje de avance en la modificación de la resolución de cobros</t>
  </si>
  <si>
    <t>(Avance de las actividadesde modificación de la resolución / total de actividades programadas para la modificación de la resolución)*100</t>
  </si>
  <si>
    <t>Subdirector (a) Administrativo (a) y Financiero (a)</t>
  </si>
  <si>
    <t>Al mes de mayo se han recaudado $ 64.767.750.257 correspondientes al 42% de la meta $155.928.000.000 esperada para la vigencia 2024, sobre la sumatoria de la meta por servicios de evaluación y seguimiento.</t>
  </si>
  <si>
    <t>Las subdirecciones misionales aportan los insumos para consolidar los cambios que se llevan al proyecto nueva resolución.Fue necesario revisar las historias de usuario a fin de incluir observaciones del GGA. Se corrigieron y firmaron las historias de usuarios por los equipos involucrados, GGA Y GGFP Se consolido la información suministrada por las subdirecciones misionales incluyendo los cambios propuestos por el Grupo de Gestión Financiera y Presupuestal y se remitió a la OAJ proyecto para revisión.</t>
  </si>
  <si>
    <t>Avance en la ejecución presupuestal en compromisos</t>
  </si>
  <si>
    <t>Valor comprometido / programación presupuestal de las dependencias</t>
  </si>
  <si>
    <t xml:space="preserve">	
Para el  prespuesto vigencia 2024 en el mes de junio, se realizó proceso de registros de  compromisos contractuales  acumulados teniendo un total de $177,014,575,981 de los cuales son representativos los contratos de prestacion de servicios , nomina  . Esto referente a lo comprometido con respecto al  presupuesto asignado por recurso de Inversion en la unidad ejecutora ANLA y la subunidad FONAM-ANLA.</t>
  </si>
  <si>
    <t>Impulsar y fortalecer el talento humano de la autoridad, para garantizar un equipo
íntegro, competente y comprometido.</t>
  </si>
  <si>
    <t>Talento Humano</t>
  </si>
  <si>
    <t>Gestión del Talento Humano</t>
  </si>
  <si>
    <t>Gestión humana</t>
  </si>
  <si>
    <t>Porcentaje de satisfacción en las actividades de la propuesta de la estrategia de calidad de vida</t>
  </si>
  <si>
    <t>∑(Calificaciones1+Calificaciones2…..+Calificaciones n)/(N° de actividades calificadas)</t>
  </si>
  <si>
    <t xml:space="preserve">	
En promedio en JUNIO el Porcentaje de satisfacción en las actividades de la propuesta de la estrategia de calidad de vida, fue del 95,38%, cumpliendo así con un 99,18% de meta para el periodo, A continuación, se evidencian las actividades que fueron parte de la medición:
04 06 EDP&amp;F: Circuito Fit 1     94,00%
05 06 Jornada de atención presencial de Compensar     97,00%
05 06 Charla: FAVI     91,00%
05 06 EDP&amp;F: Circuito Fit 2     94,00%
05 06 Charla: Convenio Smart Fit y GYM Compensar    91,00%
06 06 EDP&amp;F: Circuito Fit 3     93,00%
06 06 Charla: Convenio Smart Fit y GYM Compensar     96,00%
11 06 Jornada de atención presencial de FAVI    94,00%
12 06 Jornada de atención presencial de Compensar - Convenio Smart Fit     97,00%
12 06 EDP&amp;F: Webinar Inteligencia Emocional 1    95,00%
13 06 EDP&amp;F: Webinar Inteligencia Emocional 2     94,00%
14 06 EDP&amp;F: Webinar Inteligencia Emocional 3     91,00%
17 06 EDP&amp;F: Webinar Afrontando lo Impredecible 1     96,00%
18 06 EDP&amp;F: Webinar Afrontando lo Impredecible 2     95,00%
19 06 EDP&amp;F: Webinar Afrontando lo Impredecible 3     95,00%
20 06 EDP&amp;F: Webinar Comunicación Empática 1    95,00%
21 06 EDP&amp;F: Webinar Comunicación Empática 2       95,00%
30 06 Número de servidores a los que se les otorgo apoyo educativo en el marco de la Convocatoria del I semestre    98,00%
30 06 Número de solicitudes gestionadas a través de Vive ANLA para disfrutar del beneficio Tiempo para celebrar la vida durante el I semestre    97,00%
30 06 Número de solicitudes gestionadas a través de Vive ANLA para disfrutar del beneficio Día de la familia del I semestre    98,00%
Capacitaciones    98,43%
Seguimientos médicos    98,57%
Pausas    98,01%
Sensibilizaciones    96,33%
Dia del Servidor Público 97,20% 
Al finalizar el SEGUNDO TRIMESTRE encontramos que se va cumpliendo en un 99,18% con respecto a la meta del 96.5% de porcentaje de cumplimiento para las calificaciones, sin embargo se sigue trabajando para que las actividades logren el 100% de cumplimiento de la meta.</t>
  </si>
  <si>
    <t>Gestión con Valores para Resultados</t>
  </si>
  <si>
    <t>Fortalecimiento Institucional y Simplificación de Procesos</t>
  </si>
  <si>
    <t xml:space="preserve">Certificación del Sistema de Gestión Ambiental </t>
  </si>
  <si>
    <t>(Porcentaje de actividades de cumplimiento ejecutadas/Porcentaje de actividades de cumplimiento programadas)*100</t>
  </si>
  <si>
    <t>Certificación del Sistema de Seguridad y Salud en el Trabajo SST</t>
  </si>
  <si>
    <t>Número de Certificaciones en Seguridad y Salud en el Trabajo SST gestionado</t>
  </si>
  <si>
    <t>El plan de trabajo del SGA reporta un avance del 55.3%, con las acciones descritas a continuación:
El 11 de junio se realiza la jornada conociendo la ANLA, donde se socializó el alcance y la politica del SGA, asi como planes y programas asociados.
Se realiza la actualizacion de riesgos RG-GA-69, asociada a Posibilidad de afectación económica y reputacional por incumplimiento de los requisitos legales
y otros requisitos asociados al Sistema de Gestión Ambiental - SGA debido a la actualización inoportuna de los cambios normativos e inadecuado seguimiento a la evaluación de su cumplimiento.
En los primeros 5 dias habiles del mes dejunio se realizó el reporte del indicador del SGA, con un avance del 47,5% del plan de trabajo del SGA.
Los residuos aprovechables disminuyeron en este periodo, con un total de 200,2 kg de material reciclable que se gestiona por medio de la corporación Centro Historico.
Referente al consuno de agua y energía, se evidenció un aumento del 0,8% en consumo de agua, y en cuanto al consumo de energía, disminuyo en un 15% respecto el mes anterior.
Se realizó la socialización 20-06-2024 el PLAN DE EMERGENCIAS AMBIENTALES EN LAS INSTALACIONES DE LA ANLA con el grupo de servicios generales de la entidad
Se realiza la revisión con despacho SAF y coordInación GGA del estado de cumplimiento de las acciones de los PMI asociados al GGA.
 Se publica en el SECOP el 18 de junio la invitación pública para contratar la auditoria interna al SIG de ANLA 2024, con fecha de cierre del proceso el 24-06-2024.</t>
  </si>
  <si>
    <t xml:space="preserve">	
Al terminar el SEGUNDO TRIMESTRE se evidencia para las acciones de la Certificación del Sistema de Seguridad y Salud en el Trabajo SST 2024, un avance del 50% traducidas en 173 actividades acumuladas de las 346, la meta del indicador es 1 por tal motivo el avance actual acumulado es 0,50. Con el fin de facilitar la visualización de las actividades realizadas se adjunta el cuadro de control de las actividades la cual por mes lista las ejecutadas.</t>
  </si>
  <si>
    <t>Transparencia, acceso a la información pública y lucha contra la corrupción</t>
  </si>
  <si>
    <t>Posicionamiento de la ANLA a nivel externo</t>
  </si>
  <si>
    <t>Porcentaje de cumplimiento de la meta de menciones en medios de comunicación *50% + porcentaje de impresiones en redes sociales *50%</t>
  </si>
  <si>
    <t>Lider comunicaciones</t>
  </si>
  <si>
    <t xml:space="preserve">	
Entre enero y junio de 2024 el porcentaje de posicionamiento de la ANLA a nivel externo cerró en un 91% (58%*50%+124%*50%). Este indicador está compuesto por las impresiones en las redes sociales, las cuales alcanzaron un 58% de la meta, y por el posicionamiento de la ANLA en medio de Comunicación tradicional, donde el porcentaje de cumplimiento de la meta de menciones alcanzó un 124% para este semestre.
 En los reportes individuales de cada indicador se puede encontrar un análisis detallado de los indicadores</t>
  </si>
  <si>
    <t>Incorporar y gestionar las necesidades y expectativas de los grupos de valor en
los procesos de la autoridad</t>
  </si>
  <si>
    <t>Porcentaje de posicionamiento de la ANLA a nivel interno</t>
  </si>
  <si>
    <t>(Número de personas con grado de satisfacción alta/Número total de personas encuestadas)*100</t>
  </si>
  <si>
    <t>Indicador de medición anual, por consiguiente no se reporta en este semestre</t>
  </si>
  <si>
    <t xml:space="preserve">Consolidar un modelo de gestión innovador que genere valor público, a través del uso eficiente de los recursos y el logro de los objetivos, proporcionando un entorno de trabajo que ofrezca un desarrollo integral a nuestros colaboradores </t>
  </si>
  <si>
    <t xml:space="preserve"> Promover la mejora continua a través de la integración del Modelo Integrado de Planeación y Gestión – (MIPG) y los sistemas de gestión implementados por la autoridad.</t>
  </si>
  <si>
    <t>Control Interno</t>
  </si>
  <si>
    <t>Evaluación</t>
  </si>
  <si>
    <t>Porcentaje de efectividad de las acciones de mejoramiento definidas por la entidad</t>
  </si>
  <si>
    <t>Número de acciones efectivas (PM interno + PM CGR) / Total de acciones evaluadas (PM interno + PM CGR)</t>
  </si>
  <si>
    <t>Jefe de Control Interno</t>
  </si>
  <si>
    <t>En el mes de junio se evaluaron 3 acciones del PM Interno, de la CGR no se evaluó nada. El acumulado corresponde a 105 acciones (CGR 36 + Interno 69) de las cuales se han cerrado 99 (35 CGR + 64 Interno)</t>
  </si>
  <si>
    <t>Resultado de la evaluación del Sistema de Control Interno</t>
  </si>
  <si>
    <t>(Resultado del Informe de la evaluación del Sistema de Control Interno arrojado en la herramienta del DAFP del primer semestre + resultado del informe del segundo semestre)/2</t>
  </si>
  <si>
    <t>Incorporar y gestionar las necesidades y expectativas de los grupos de valor en                                                                                                                                                                                                                                                              los procesos de la autoridad</t>
  </si>
  <si>
    <t>Fortalecimiento organizacional y simplificación de procesos</t>
  </si>
  <si>
    <t>Oficina de Control Disciplinario Interno</t>
  </si>
  <si>
    <t>Política implementada - Implementación de la política de prevención de faltas disciplinarias de la entidad</t>
  </si>
  <si>
    <t>(Número de actividades ejecutadas del plan de acción establecido / Total de actividades programadas del plan de acción ) *100</t>
  </si>
  <si>
    <t>Jefe Oficina Control Disciplinario Interno</t>
  </si>
  <si>
    <t xml:space="preserve">Con el fin de dar cumplimiento a la implementación de la Política de Prevención de Faltas Disciplinarias liderada por la Oficina de Control Disciplinario Interno, durante el año 2024 se está dando cumplimiento a las actividades definidas en el plan de acción de la siguiente manera:
NO
ACTIVIDAD
% PESO ACTIVIDAD
% AVANCE REAL
% AVANCE
1
Identificar las conductas recurrentes en los procesos disciplinarios
9%
9,00%
100,00%
2
Socializar las conductas con incidencia de forma preventiva con el fin de prevenir la comisión de dichas conductas y socializar las lecciones aprendidas respecto de los procesos a las dependencias de la Entidad
15%
10,00%
50,00%
3
Generar alertas para el análisis y refuerzo de controles de los riesgos
7%
0,00%
0,00%
4
Generar alertas para el análisis y refuerzo de controles de la Política de Prevención del Daño Antijurídico
7%
0,00%
0,00%
5
Realizar ejercicios de divulgación de los canales de línea de ética a través de redes sociales e informar las cifras globales de denuncias recibidas y estado procesal de las misma Comité Institucional de Gestión y Desempeño.
5%
2,58%
51,60%
6
Socializar buenas prácticas para la prevención de actos de corrupción desde el particular al servidor público
5%
2,50%
50,00%
7
Sensibilización de los colaboradores a través de actividades prácticas en una semana de disciplinario
5%
7,00%
100,00%
8
Sensibilizar a los colaboradores sobre comportamientos básicos de un servidor público
6%
3,60%
60,00%
9
Desarrollar jornadas de prevención de actos de corrupción en la Entidad
4%
1,60%
40,00%
10
Sensibilizar a los supervisores sobre el correcto ejercicio de la supervisión en términos presupuestales y administrativos
4%
2,00%
50,00%
11
4%
0,00%
0,00%
12
Difundir a los colaboradores de la entidad información sobre su responsabilidad en el proceso disciplinario
5%
1,50%
30,00%
13
Sensibilizar a los colaboradores respecto de la fuga de información y sus consecuencias
7%
4,00%
57,14%
14
Aplicar encuesta de percepción de la Política de Prevención de Faltas Disciplinarias a los colaboradores de la Entidad y socializar los datos al Comité Institucional de Gestión y Desempeño
7%
7,00%
100,00%
15
Implementar y hacer seguimiento trimestral al plan de acción del Protocolo de Prevención, Atención y Medidas de Protección de todas las formas de violencia basadas en género y/o discriminación por razón de raza, etnia, religión, nacionalidad, ideología política o filosófica, sexo u orientación sexual o discapacidad y demás razones de discriminación en el lugar de trabajo 2024
10%
6,00%
60,00%
Total
100%
56,8%
Las evidencias fueron cargadas en el link destinado por la OAP https://anla.sharepoint.com/:f:/s/OAP/Es-POaRbyq1DtYax1AS8clQBdZGe9C-x62B9tEa4I6ytSw?e=GpDNdp </t>
  </si>
  <si>
    <t>Índice de lucha contra la corrupción</t>
  </si>
  <si>
    <t>ILC=0,3ITA+0,3T+0,1I+0,3MRC-0,2RITA-0,2H-0,6ACM</t>
  </si>
  <si>
    <t>NA</t>
  </si>
  <si>
    <t>Porcentaje de avance general*</t>
  </si>
  <si>
    <t>Avance por un año (2020-2030)</t>
  </si>
  <si>
    <t>Avance en 4,5 años (2020-2024 1er semestre)</t>
  </si>
  <si>
    <t>primer semestre 2024</t>
  </si>
  <si>
    <t>menor a 30,68%</t>
  </si>
  <si>
    <t>entre 30,68% y 36,81%</t>
  </si>
  <si>
    <t xml:space="preserve">mayor a 36,81% </t>
  </si>
  <si>
    <t>Semáforo avance general (2020-2030)</t>
  </si>
  <si>
    <t>Semáforo avance junio 2024</t>
  </si>
  <si>
    <t>Dependencia</t>
  </si>
  <si>
    <t>Fortalecer el enfoque de derechos humanos, el conocimiento integral del territorio y la participación incidente con rigurosidad, transparencia y oportunidad para mejorar la ectividad de los procesos de evaluación, seguimiento y sancionatorios</t>
  </si>
  <si>
    <t>Optimizar el recurso físico, financiero y tecnológico destinado a los procesos de la autoridad para materializar la gestión institucional orientándola a resultados</t>
  </si>
  <si>
    <t>Línea Estratégica 1</t>
  </si>
  <si>
    <t xml:space="preserve">OE 01 </t>
  </si>
  <si>
    <t xml:space="preserve">OE 02 </t>
  </si>
  <si>
    <t>Línea Estratégica 2</t>
  </si>
  <si>
    <t xml:space="preserve">OE 03 </t>
  </si>
  <si>
    <t xml:space="preserve">OE 04 </t>
  </si>
  <si>
    <t>Línea Estratégica 3</t>
  </si>
  <si>
    <t xml:space="preserve">OE 05 </t>
  </si>
  <si>
    <t xml:space="preserve">OE 06 </t>
  </si>
  <si>
    <t xml:space="preserve">OE 07 </t>
  </si>
  <si>
    <t>Línea Estratégica 4</t>
  </si>
  <si>
    <t xml:space="preserve">OE 08 </t>
  </si>
  <si>
    <t xml:space="preserve">OE 09 </t>
  </si>
  <si>
    <t xml:space="preserve">OE 10 </t>
  </si>
  <si>
    <t>Línea</t>
  </si>
  <si>
    <t>Objetivo Est</t>
  </si>
  <si>
    <t>Descripción</t>
  </si>
  <si>
    <t>Promover la participación ciudadana incidente con un enfoque incluyente y en lenguaje claro.</t>
  </si>
  <si>
    <t xml:space="preserve">Incorporar y gestionar las necesidades y expectativas de los grupos de valor en los procesos de la autoridad </t>
  </si>
  <si>
    <t>Incrementar la efectividad del manejo de los impactos de los proyectos licenciados y de los trámites ambientales de competencia de la Autoridad.</t>
  </si>
  <si>
    <t>Fortalecer la gestión del conocimiento y la innovación en los procesos de la autoridad para mejorar continuamente los servicios ofrecidos</t>
  </si>
  <si>
    <t>Optimizar el recurso físico, financiero y tecnológico destinado a los procesos de la autoridad para materializar la gestión institucional orientándola a resultados.</t>
  </si>
  <si>
    <t>Impulsar y fortalecer el talento humano de la autoridad, para garantizar un equipo íntegro, competente y comprometido.</t>
  </si>
  <si>
    <t>Promover la mejora continua a través de la integración del Modelo Integrado de Planeación y Gestión – (MIPG) y los sistemas de gestión implementados por la autoridad</t>
  </si>
  <si>
    <t>Objetivo</t>
  </si>
  <si>
    <t>Dependecia</t>
  </si>
  <si>
    <t>Gestión administrativa (P)
Gestión Humana (G)</t>
  </si>
  <si>
    <t>% Avance vigencia 2024 - 1er corte</t>
  </si>
  <si>
    <t>1. Incrementar la confianza y cercanía de la autoridad con sus grupos de valor.</t>
  </si>
  <si>
    <t>2. Fortalecer el enfoque de derechos humanos, el conocimiento integral del territorio y la participación incidente con rigurosidad, transparencia y oportunidad para mejorar la efectividad de los procesos de evaluación, seguimiento y sancionatorios</t>
  </si>
  <si>
    <t>3. Gestionar el conocimiento y garantizar el acceso a la información de los procesos de la autoridad para contribuir a la efectiva y oportuna toma de decisiones, a través de la innovación, las buenas prácticas y la transformación digital.</t>
  </si>
  <si>
    <t>4. Consolidar un modelo de gestión innovador que genere valor público, a través del uso eficiente de los recursos y el logro de los objetivos, proporcionando un entorno de trabajo que ofrezca un desarrollo integral a nuestros colaboradores.</t>
  </si>
  <si>
    <t>ODS</t>
  </si>
  <si>
    <t>16. Promover sociedades pacíficas e inclusivas para el desarrollo sostenible, facilitar el acceso a la justicia para todos y construir a todos los niveles instituciones eficaces e inclusivas que rindan cuentas.</t>
  </si>
  <si>
    <t>Promover sociedades pacíficas e inclusivas para el desarrollo sostenible, facilitar el acceso a la justicia para todos y construir a todos los niveles instituciones eficaces e inclusivas que rindan cuentas.</t>
  </si>
  <si>
    <t>Paz justicia e instituciones solidas</t>
  </si>
  <si>
    <t>16. Paz justicia e instituciones solidas</t>
  </si>
  <si>
    <t>Acción por el clima</t>
  </si>
  <si>
    <t>Adoptar medidas urgentes para combatir el cambio climático y sus efectos (Reconociendo que la Convención Marco de las Naciones Unidas sobre el Cambio Climático es el principal foro intergubernamental internacional para negociar la respuesta mundial al cambio climático).</t>
  </si>
  <si>
    <t>13. Acción por el clima</t>
  </si>
  <si>
    <t>Energía asequible y no contaminante</t>
  </si>
  <si>
    <t>Garantizar el acceso a una energía asequible, fiable, sostenible y moderna para todos.
Construir infraestructuras resilientes, promover la industrialización inclusiva y sostenible y fomentar la innovación.</t>
  </si>
  <si>
    <t>7. Energía asequible y no contaminante
9. Industria innovación e infraestructura.</t>
  </si>
  <si>
    <t>14. Vida Submarina
15. Vida de ecosistemas terrestres</t>
  </si>
  <si>
    <t>Conservar y utilizar sosteniblemente los océanos, los mares y los recursos marinos para el desarrollo sostenible.
Proteger, restablecer y promover el uso sostenible de los ecosistemas terrestres, gestionar sosteniblemente los bosques, luchar contra la desertificación, detener e invertir la degradación de las tierras y detener la pérdida de biodiversidad.</t>
  </si>
  <si>
    <t xml:space="preserve">Garantizar el acceso a una energía asequible, fiable, sostenible y moderna para todos.
Construir infraestructuras resilientes, promover la industrialización inclusiva y sostenible y fomentar la innovación.
</t>
  </si>
  <si>
    <t>12. Producción y consumo responsable
14. Vida Submarina
15. Vida de ecosistemas terrestres</t>
  </si>
  <si>
    <t>Garantizar modalidades de consumo y producción sostenibles.
Conservar y utilizar sosteniblemente los océanos, los mares y los recursos marinos para el desarrollo sostenible.
Proteger, restablecer y promover el uso sostenible de los ecosistemas terrestres, gestionar sosteniblemente los bosques, luchar contra la desertificación, detener e invertir la degradación de las tierras y detener la pérdida de biodiversidad.</t>
  </si>
  <si>
    <t>Garantizar la disponibilidad y la gestión sostenible del agua y el saneamiento para todos.
Garantizar modalidades de consumo y producción sostenibles.</t>
  </si>
  <si>
    <t>6. Agua limpia y saneamiento
12. Producción y consumo responsable</t>
  </si>
  <si>
    <t>6, 12, 16</t>
  </si>
  <si>
    <t>7, 9, 12, 13, 14, 15, 16</t>
  </si>
  <si>
    <t>Objetivos de Desarrollo Sostenible  - ODS</t>
  </si>
  <si>
    <t>#</t>
  </si>
  <si>
    <t>Pobreza</t>
  </si>
  <si>
    <t>Hambre cero</t>
  </si>
  <si>
    <t>Salud y Bienestar</t>
  </si>
  <si>
    <t>Educación y Calidad</t>
  </si>
  <si>
    <t>Igualdad de genero</t>
  </si>
  <si>
    <t>Agua limpia y saneamiento</t>
  </si>
  <si>
    <t>Trabajo decente y crecimiento económico</t>
  </si>
  <si>
    <t>Industria innovación e infraestructura</t>
  </si>
  <si>
    <t>Reducción de desigualdades</t>
  </si>
  <si>
    <t>Ciudades y comunidades sostenibles</t>
  </si>
  <si>
    <t>Producción y consumo responsable</t>
  </si>
  <si>
    <t>Vida Submarina</t>
  </si>
  <si>
    <t>Vida de ecosistemas terrestres</t>
  </si>
  <si>
    <t>Alianzas para lograr objetivos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</si>
</sst>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_);_(* \(#,##0\);_(* &quot;-&quot;_);_(@_)"/>
    <numFmt numFmtId="165" formatCode="_-&quot;$&quot;* #,##0_-;\-&quot;$&quot;* #,##0_-;_-&quot;$&quot;* &quot;-&quot;_-;_-@_-"/>
    <numFmt numFmtId="166" formatCode="0.0%"/>
    <numFmt numFmtId="167" formatCode="0.000%"/>
    <numFmt numFmtId="168" formatCode="0.0"/>
    <numFmt numFmtId="169" formatCode="0.000"/>
  </numFmts>
  <fonts count="3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sz val="24"/>
      <color theme="1"/>
      <name val="Arial Narrow"/>
      <family val="2"/>
    </font>
    <font>
      <sz val="9"/>
      <name val="Calibri"/>
      <family val="2"/>
      <scheme val="minor"/>
    </font>
    <font>
      <sz val="10"/>
      <color theme="1"/>
      <name val="Calibri"/>
      <family val="2"/>
      <scheme val="minor"/>
    </font>
    <font>
      <sz val="10"/>
      <name val="Calibri"/>
      <family val="2"/>
      <scheme val="minor"/>
    </font>
    <font>
      <sz val="9"/>
      <color rgb="FF000000"/>
      <name val="Calibri"/>
      <family val="2"/>
      <scheme val="minor"/>
    </font>
    <font>
      <b/>
      <sz val="11"/>
      <color rgb="FFFFFFFF"/>
      <name val="Calibri"/>
      <family val="2"/>
      <scheme val="minor"/>
    </font>
    <font>
      <b/>
      <sz val="11"/>
      <color rgb="FF000000"/>
      <name val="Calibri"/>
      <family val="2"/>
      <scheme val="minor"/>
    </font>
    <font>
      <sz val="11"/>
      <color rgb="FF000000"/>
      <name val="Calibri"/>
      <family val="2"/>
      <scheme val="minor"/>
    </font>
    <font>
      <b/>
      <sz val="12"/>
      <color rgb="FFFFFFFF"/>
      <name val="Calibri"/>
      <family val="2"/>
      <scheme val="minor"/>
    </font>
    <font>
      <b/>
      <sz val="12"/>
      <color theme="1"/>
      <name val="Calibri"/>
      <family val="2"/>
      <scheme val="minor"/>
    </font>
    <font>
      <sz val="11"/>
      <color rgb="FFFF0000"/>
      <name val="Calibri"/>
      <family val="2"/>
      <scheme val="minor"/>
    </font>
    <font>
      <sz val="10"/>
      <name val="Arial"/>
      <family val="2"/>
    </font>
    <font>
      <b/>
      <sz val="9"/>
      <name val="Arial"/>
      <family val="2"/>
    </font>
    <font>
      <b/>
      <sz val="11"/>
      <name val="Calibri"/>
      <family val="2"/>
      <scheme val="minor"/>
    </font>
    <font>
      <b/>
      <sz val="10"/>
      <color theme="0"/>
      <name val="Calibri"/>
      <family val="2"/>
      <scheme val="minor"/>
    </font>
    <font>
      <b/>
      <sz val="9"/>
      <color theme="0"/>
      <name val="Calibri"/>
      <family val="2"/>
      <scheme val="minor"/>
    </font>
    <font>
      <sz val="9"/>
      <color rgb="FFFF0000"/>
      <name val="Calibri"/>
      <family val="2"/>
      <scheme val="minor"/>
    </font>
    <font>
      <b/>
      <sz val="14"/>
      <color theme="1"/>
      <name val="Calibri"/>
      <family val="2"/>
      <scheme val="minor"/>
    </font>
    <font>
      <sz val="11"/>
      <color theme="0"/>
      <name val="Calibri"/>
      <family val="2"/>
      <scheme val="minor"/>
    </font>
    <font>
      <sz val="11"/>
      <name val="Calibri"/>
      <family val="2"/>
      <scheme val="minor"/>
    </font>
    <font>
      <sz val="8"/>
      <color rgb="FF212529"/>
      <name val="Arial"/>
      <family val="2"/>
    </font>
    <font>
      <sz val="9"/>
      <color theme="0"/>
      <name val="Calibri"/>
      <family val="2"/>
      <scheme val="minor"/>
    </font>
    <font>
      <sz val="11"/>
      <color rgb="FFFFC000"/>
      <name val="Calibri"/>
      <family val="2"/>
      <scheme val="minor"/>
    </font>
    <font>
      <sz val="11"/>
      <color rgb="FF00B050"/>
      <name val="Calibri"/>
      <family val="2"/>
      <scheme val="minor"/>
    </font>
    <font>
      <sz val="11"/>
      <color theme="5" tint="-0.249977111117893"/>
      <name val="Calibri"/>
      <family val="2"/>
      <scheme val="minor"/>
    </font>
    <font>
      <sz val="11"/>
      <color theme="4" tint="-0.249977111117893"/>
      <name val="Calibri"/>
      <family val="2"/>
      <scheme val="minor"/>
    </font>
    <font>
      <sz val="11"/>
      <color theme="9" tint="-0.499984740745262"/>
      <name val="Calibri"/>
      <family val="2"/>
      <scheme val="minor"/>
    </font>
    <font>
      <sz val="11"/>
      <color theme="7" tint="-0.249977111117893"/>
      <name val="Calibri"/>
      <family val="2"/>
      <scheme val="minor"/>
    </font>
    <font>
      <b/>
      <sz val="12"/>
      <color theme="0"/>
      <name val="Calibri"/>
      <family val="2"/>
      <scheme val="minor"/>
    </font>
    <font>
      <b/>
      <sz val="12"/>
      <color rgb="FF000000"/>
      <name val="Calibri"/>
      <family val="2"/>
      <scheme val="minor"/>
    </font>
    <font>
      <sz val="12"/>
      <color rgb="FF000000"/>
      <name val="Calibri"/>
      <family val="2"/>
      <scheme val="minor"/>
    </font>
  </fonts>
  <fills count="25">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5" tint="0.39997558519241921"/>
        <bgColor indexed="64"/>
      </patternFill>
    </fill>
    <fill>
      <patternFill patternType="solid">
        <fgColor rgb="FFA9D08E"/>
        <bgColor rgb="FF000000"/>
      </patternFill>
    </fill>
    <fill>
      <patternFill patternType="solid">
        <fgColor rgb="FF375623"/>
        <bgColor rgb="FF000000"/>
      </patternFill>
    </fill>
    <fill>
      <patternFill patternType="solid">
        <fgColor rgb="FFFFFFFF"/>
        <bgColor rgb="FF000000"/>
      </patternFill>
    </fill>
    <fill>
      <patternFill patternType="solid">
        <fgColor rgb="FFFFC000"/>
        <bgColor indexed="64"/>
      </patternFill>
    </fill>
    <fill>
      <patternFill patternType="solid">
        <fgColor theme="6" tint="-0.249977111117893"/>
        <bgColor indexed="64"/>
      </patternFill>
    </fill>
    <fill>
      <patternFill patternType="solid">
        <fgColor theme="5" tint="0.59999389629810485"/>
        <bgColor indexed="64"/>
      </patternFill>
    </fill>
    <fill>
      <patternFill patternType="solid">
        <fgColor theme="9" tint="0.59999389629810485"/>
        <bgColor rgb="FF000000"/>
      </patternFill>
    </fill>
    <fill>
      <patternFill patternType="solid">
        <fgColor rgb="FF00B050"/>
        <bgColor indexed="64"/>
      </patternFill>
    </fill>
    <fill>
      <patternFill patternType="solid">
        <fgColor theme="9" tint="0.79998168889431442"/>
        <bgColor rgb="FF000000"/>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5" tint="-0.249977111117893"/>
        <bgColor indexed="64"/>
      </patternFill>
    </fill>
  </fills>
  <borders count="87">
    <border>
      <left/>
      <right/>
      <top/>
      <bottom/>
      <diagonal/>
    </border>
    <border>
      <left style="thin">
        <color auto="1"/>
      </left>
      <right style="thin">
        <color auto="1"/>
      </right>
      <top style="thin">
        <color auto="1"/>
      </top>
      <bottom style="thin">
        <color auto="1"/>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theme="2"/>
      </right>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right style="thin">
        <color auto="1"/>
      </right>
      <top style="thin">
        <color theme="2"/>
      </top>
      <bottom style="thin">
        <color theme="2"/>
      </bottom>
      <diagonal/>
    </border>
    <border>
      <left style="thin">
        <color auto="1"/>
      </left>
      <right/>
      <top style="thin">
        <color theme="2"/>
      </top>
      <bottom style="thin">
        <color theme="2"/>
      </bottom>
      <diagonal/>
    </border>
    <border>
      <left style="thin">
        <color theme="2"/>
      </left>
      <right style="thin">
        <color theme="2"/>
      </right>
      <top style="thin">
        <color theme="2"/>
      </top>
      <bottom style="thin">
        <color theme="2"/>
      </bottom>
      <diagonal/>
    </border>
    <border>
      <left/>
      <right/>
      <top style="thin">
        <color theme="2"/>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style="thin">
        <color theme="9"/>
      </left>
      <right/>
      <top/>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right style="thin">
        <color auto="1"/>
      </right>
      <top style="thin">
        <color auto="1"/>
      </top>
      <bottom style="thin">
        <color auto="1"/>
      </bottom>
      <diagonal/>
    </border>
    <border>
      <left style="thin">
        <color theme="9"/>
      </left>
      <right/>
      <top style="thin">
        <color theme="9"/>
      </top>
      <bottom/>
      <diagonal/>
    </border>
    <border>
      <left/>
      <right style="thin">
        <color theme="9"/>
      </right>
      <top/>
      <bottom/>
      <diagonal/>
    </border>
    <border>
      <left/>
      <right/>
      <top style="thin">
        <color theme="9"/>
      </top>
      <bottom/>
      <diagonal/>
    </border>
    <border>
      <left style="thin">
        <color auto="1"/>
      </left>
      <right/>
      <top style="thin">
        <color auto="1"/>
      </top>
      <bottom style="thin">
        <color auto="1"/>
      </bottom>
      <diagonal/>
    </border>
    <border>
      <left style="thin">
        <color auto="1"/>
      </left>
      <right style="dotted">
        <color auto="1"/>
      </right>
      <top style="dotted">
        <color auto="1"/>
      </top>
      <bottom style="dotted">
        <color auto="1"/>
      </bottom>
      <diagonal/>
    </border>
    <border>
      <left/>
      <right style="thin">
        <color theme="9"/>
      </right>
      <top style="thin">
        <color theme="9"/>
      </top>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9" tint="0.39994506668294322"/>
      </left>
      <right style="thin">
        <color theme="9" tint="-0.24994659260841701"/>
      </right>
      <top style="thin">
        <color theme="9" tint="-0.24994659260841701"/>
      </top>
      <bottom/>
      <diagonal/>
    </border>
    <border>
      <left style="thin">
        <color theme="9" tint="-0.24994659260841701"/>
      </left>
      <right style="thin">
        <color theme="9" tint="-0.24994659260841701"/>
      </right>
      <top style="thin">
        <color theme="9" tint="-0.24994659260841701"/>
      </top>
      <bottom/>
      <diagonal/>
    </border>
    <border>
      <left style="thin">
        <color theme="9" tint="0.39994506668294322"/>
      </left>
      <right style="thin">
        <color theme="9" tint="-0.24994659260841701"/>
      </right>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style="thin">
        <color theme="9" tint="-0.24994659260841701"/>
      </left>
      <right style="thin">
        <color theme="9"/>
      </right>
      <top style="thin">
        <color theme="9" tint="-0.24994659260841701"/>
      </top>
      <bottom style="thin">
        <color theme="9" tint="-0.24994659260841701"/>
      </bottom>
      <diagonal/>
    </border>
    <border>
      <left style="thin">
        <color rgb="FF92D050"/>
      </left>
      <right style="thin">
        <color rgb="FF92D050"/>
      </right>
      <top style="thin">
        <color rgb="FF92D050"/>
      </top>
      <bottom style="thin">
        <color rgb="FF92D050"/>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style="thin">
        <color theme="9" tint="0.39994506668294322"/>
      </top>
      <bottom style="thin">
        <color theme="9" tint="0.39994506668294322"/>
      </bottom>
      <diagonal/>
    </border>
    <border>
      <left style="thin">
        <color theme="9" tint="-0.24994659260841701"/>
      </left>
      <right style="thin">
        <color theme="9" tint="-0.24994659260841701"/>
      </right>
      <top style="thin">
        <color theme="9" tint="-0.24994659260841701"/>
      </top>
      <bottom style="thin">
        <color theme="9" tint="0.39994506668294322"/>
      </bottom>
      <diagonal/>
    </border>
    <border>
      <left style="thin">
        <color theme="9" tint="-0.24994659260841701"/>
      </left>
      <right style="thin">
        <color theme="9" tint="-0.24994659260841701"/>
      </right>
      <top style="thin">
        <color theme="9" tint="0.39994506668294322"/>
      </top>
      <bottom style="thin">
        <color theme="9" tint="-0.24994659260841701"/>
      </bottom>
      <diagonal/>
    </border>
    <border>
      <left style="thin">
        <color auto="1"/>
      </left>
      <right style="dotted">
        <color auto="1"/>
      </right>
      <top/>
      <bottom/>
      <diagonal/>
    </border>
    <border>
      <left style="thin">
        <color theme="9"/>
      </left>
      <right/>
      <top style="thin">
        <color theme="2"/>
      </top>
      <bottom/>
      <diagonal/>
    </border>
    <border>
      <left/>
      <right/>
      <top style="thin">
        <color rgb="FF92D050"/>
      </top>
      <bottom/>
      <diagonal/>
    </border>
    <border>
      <left style="thin">
        <color rgb="FF92D050"/>
      </left>
      <right style="thin">
        <color rgb="FF92D050"/>
      </right>
      <top style="thin">
        <color rgb="FF92D050"/>
      </top>
      <bottom/>
      <diagonal/>
    </border>
    <border>
      <left style="thin">
        <color rgb="FF92D050"/>
      </left>
      <right style="thin">
        <color rgb="FF92D050"/>
      </right>
      <top/>
      <bottom/>
      <diagonal/>
    </border>
    <border>
      <left style="thin">
        <color rgb="FF92D050"/>
      </left>
      <right style="thin">
        <color rgb="FF92D050"/>
      </right>
      <top/>
      <bottom style="thin">
        <color rgb="FF92D05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9" tint="-0.24994659260841701"/>
      </right>
      <top style="thin">
        <color theme="9" tint="-0.2499465926084170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style="dotted">
        <color auto="1"/>
      </bottom>
      <diagonal/>
    </border>
    <border>
      <left style="thin">
        <color auto="1"/>
      </left>
      <right style="medium">
        <color indexed="64"/>
      </right>
      <top style="dotted">
        <color auto="1"/>
      </top>
      <bottom style="dotted">
        <color auto="1"/>
      </bottom>
      <diagonal/>
    </border>
    <border>
      <left style="medium">
        <color indexed="64"/>
      </left>
      <right/>
      <top style="dotted">
        <color auto="1"/>
      </top>
      <bottom style="dotted">
        <color auto="1"/>
      </bottom>
      <diagonal/>
    </border>
    <border>
      <left style="medium">
        <color indexed="64"/>
      </left>
      <right style="thin">
        <color auto="1"/>
      </right>
      <top style="dotted">
        <color auto="1"/>
      </top>
      <bottom/>
      <diagonal/>
    </border>
    <border>
      <left style="medium">
        <color indexed="64"/>
      </left>
      <right/>
      <top/>
      <bottom/>
      <diagonal/>
    </border>
    <border>
      <left style="thin">
        <color auto="1"/>
      </left>
      <right style="medium">
        <color indexed="64"/>
      </right>
      <top/>
      <bottom/>
      <diagonal/>
    </border>
    <border>
      <left style="medium">
        <color indexed="64"/>
      </left>
      <right/>
      <top style="thin">
        <color auto="1"/>
      </top>
      <bottom style="medium">
        <color indexed="64"/>
      </bottom>
      <diagonal/>
    </border>
    <border>
      <left style="thin">
        <color auto="1"/>
      </left>
      <right style="dotted">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right style="thin">
        <color rgb="FF92D050"/>
      </right>
      <top style="thin">
        <color rgb="FF92D050"/>
      </top>
      <bottom/>
      <diagonal/>
    </border>
    <border>
      <left/>
      <right style="thin">
        <color rgb="FF92D050"/>
      </right>
      <top/>
      <bottom/>
      <diagonal/>
    </border>
    <border>
      <left style="thin">
        <color theme="9" tint="0.39994506668294322"/>
      </left>
      <right style="thin">
        <color theme="9" tint="0.39994506668294322"/>
      </right>
      <top style="thin">
        <color theme="9" tint="0.39994506668294322"/>
      </top>
      <bottom/>
      <diagonal/>
    </border>
    <border>
      <left style="thin">
        <color theme="9" tint="0.39994506668294322"/>
      </left>
      <right style="thin">
        <color theme="9" tint="0.39994506668294322"/>
      </right>
      <top/>
      <bottom/>
      <diagonal/>
    </border>
    <border>
      <left style="thin">
        <color theme="9" tint="0.39994506668294322"/>
      </left>
      <right style="thin">
        <color theme="9" tint="0.39994506668294322"/>
      </right>
      <top/>
      <bottom style="thin">
        <color theme="9" tint="0.39994506668294322"/>
      </bottom>
      <diagonal/>
    </border>
    <border>
      <left/>
      <right/>
      <top/>
      <bottom style="thin">
        <color theme="9"/>
      </bottom>
      <diagonal/>
    </border>
    <border>
      <left/>
      <right/>
      <top style="thin">
        <color auto="1"/>
      </top>
      <bottom style="thin">
        <color auto="1"/>
      </bottom>
      <diagonal/>
    </border>
    <border>
      <left style="thin">
        <color theme="9" tint="-0.24994659260841701"/>
      </left>
      <right style="thin">
        <color theme="9"/>
      </right>
      <top style="thin">
        <color theme="9"/>
      </top>
      <bottom/>
      <diagonal/>
    </border>
    <border>
      <left style="thin">
        <color theme="9" tint="-0.24994659260841701"/>
      </left>
      <right style="thin">
        <color theme="9"/>
      </right>
      <top/>
      <bottom/>
      <diagonal/>
    </border>
    <border>
      <left style="thin">
        <color theme="9"/>
      </left>
      <right style="thin">
        <color theme="9" tint="-0.24994659260841701"/>
      </right>
      <top style="thin">
        <color theme="9"/>
      </top>
      <bottom/>
      <diagonal/>
    </border>
    <border>
      <left style="thin">
        <color theme="9"/>
      </left>
      <right style="thin">
        <color theme="9" tint="-0.24994659260841701"/>
      </right>
      <top/>
      <bottom/>
      <diagonal/>
    </border>
    <border>
      <left style="thin">
        <color theme="9"/>
      </left>
      <right style="thin">
        <color rgb="FF92D050"/>
      </right>
      <top style="thin">
        <color rgb="FF92D050"/>
      </top>
      <bottom/>
      <diagonal/>
    </border>
    <border>
      <left style="thin">
        <color theme="9"/>
      </left>
      <right style="thin">
        <color rgb="FF92D050"/>
      </right>
      <top/>
      <bottom/>
      <diagonal/>
    </border>
    <border>
      <left style="dashDotDot">
        <color rgb="FF00B050"/>
      </left>
      <right style="dashDotDot">
        <color rgb="FF00B050"/>
      </right>
      <top style="dashDotDot">
        <color rgb="FF00B050"/>
      </top>
      <bottom style="dashDotDot">
        <color rgb="FF00B050"/>
      </bottom>
      <diagonal/>
    </border>
    <border>
      <left style="dotted">
        <color rgb="FF00B0F0"/>
      </left>
      <right style="dotted">
        <color rgb="FF00B0F0"/>
      </right>
      <top style="dotted">
        <color rgb="FF00B0F0"/>
      </top>
      <bottom style="dotted">
        <color rgb="FF00B0F0"/>
      </bottom>
      <diagonal/>
    </border>
    <border>
      <left style="medium">
        <color indexed="64"/>
      </left>
      <right style="thin">
        <color auto="1"/>
      </right>
      <top style="thin">
        <color auto="1"/>
      </top>
      <bottom style="medium">
        <color indexed="64"/>
      </bottom>
      <diagonal/>
    </border>
  </borders>
  <cellStyleXfs count="15">
    <xf numFmtId="0" fontId="0" fillId="0" borderId="0"/>
    <xf numFmtId="41"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0" fontId="16" fillId="0" borderId="0"/>
    <xf numFmtId="41"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481">
    <xf numFmtId="0" fontId="0" fillId="0" borderId="0" xfId="0"/>
    <xf numFmtId="0" fontId="4" fillId="2" borderId="0" xfId="0" applyFont="1" applyFill="1" applyAlignment="1">
      <alignment horizontal="center" vertical="center"/>
    </xf>
    <xf numFmtId="0" fontId="4" fillId="2" borderId="0" xfId="0" applyFont="1" applyFill="1" applyAlignment="1">
      <alignment horizontal="left" vertical="center"/>
    </xf>
    <xf numFmtId="0" fontId="4" fillId="7" borderId="0" xfId="0" applyFont="1" applyFill="1" applyAlignment="1">
      <alignment horizontal="left" vertical="center"/>
    </xf>
    <xf numFmtId="0" fontId="4" fillId="6" borderId="0" xfId="0" applyFont="1" applyFill="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2" fillId="0" borderId="0" xfId="0" applyFont="1" applyAlignment="1">
      <alignment horizontal="center" vertical="center" wrapText="1"/>
    </xf>
    <xf numFmtId="0" fontId="0" fillId="0" borderId="1" xfId="0" applyBorder="1"/>
    <xf numFmtId="3" fontId="0" fillId="0" borderId="0" xfId="0" applyNumberFormat="1"/>
    <xf numFmtId="166" fontId="0" fillId="0" borderId="0" xfId="0" applyNumberFormat="1"/>
    <xf numFmtId="167" fontId="0" fillId="0" borderId="0" xfId="0" applyNumberFormat="1"/>
    <xf numFmtId="0" fontId="2" fillId="5" borderId="15" xfId="0" applyFont="1" applyFill="1" applyBorder="1" applyAlignment="1">
      <alignment horizontal="center" vertical="center" wrapText="1"/>
    </xf>
    <xf numFmtId="0" fontId="0" fillId="0" borderId="0" xfId="0" applyAlignment="1">
      <alignment wrapText="1"/>
    </xf>
    <xf numFmtId="165" fontId="0" fillId="0" borderId="0" xfId="5" applyFont="1" applyAlignment="1">
      <alignment wrapText="1"/>
    </xf>
    <xf numFmtId="0" fontId="7" fillId="0" borderId="0" xfId="0" applyFont="1" applyAlignment="1">
      <alignment horizontal="center" vertical="center" wrapText="1"/>
    </xf>
    <xf numFmtId="0" fontId="2" fillId="2" borderId="0" xfId="0" applyFont="1" applyFill="1" applyAlignment="1">
      <alignment horizontal="center" vertical="center" wrapText="1"/>
    </xf>
    <xf numFmtId="0" fontId="7" fillId="2" borderId="0" xfId="0" applyFont="1" applyFill="1" applyAlignment="1">
      <alignment horizontal="center" vertical="center" wrapText="1"/>
    </xf>
    <xf numFmtId="0" fontId="0" fillId="2" borderId="0" xfId="0" applyFill="1" applyAlignment="1">
      <alignment wrapText="1"/>
    </xf>
    <xf numFmtId="165" fontId="0" fillId="2" borderId="0" xfId="5" applyFont="1" applyFill="1" applyAlignment="1">
      <alignment wrapText="1"/>
    </xf>
    <xf numFmtId="0" fontId="0" fillId="2" borderId="0" xfId="0" applyFill="1" applyAlignment="1">
      <alignment horizontal="center" vertical="center" wrapText="1"/>
    </xf>
    <xf numFmtId="0" fontId="0" fillId="2" borderId="0" xfId="0" applyFill="1"/>
    <xf numFmtId="1" fontId="4" fillId="6" borderId="19" xfId="3" applyNumberFormat="1" applyFont="1" applyFill="1" applyBorder="1" applyAlignment="1">
      <alignment horizontal="center" vertical="center" wrapText="1"/>
    </xf>
    <xf numFmtId="0" fontId="0" fillId="0" borderId="23" xfId="0" applyBorder="1"/>
    <xf numFmtId="0" fontId="4" fillId="7" borderId="7" xfId="0"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9" borderId="19"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6" fillId="6" borderId="19"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vertical="center"/>
    </xf>
    <xf numFmtId="0" fontId="3" fillId="7" borderId="1" xfId="0" applyFont="1" applyFill="1" applyBorder="1" applyAlignment="1">
      <alignment horizontal="center"/>
    </xf>
    <xf numFmtId="9" fontId="4" fillId="8" borderId="19" xfId="3" applyFont="1" applyFill="1" applyBorder="1" applyAlignment="1">
      <alignment horizontal="center" vertical="center"/>
    </xf>
    <xf numFmtId="0" fontId="8" fillId="7" borderId="19" xfId="0" applyFont="1" applyFill="1" applyBorder="1" applyAlignment="1">
      <alignment horizontal="center" vertical="center" wrapText="1"/>
    </xf>
    <xf numFmtId="0" fontId="8" fillId="6" borderId="19" xfId="0" applyFont="1" applyFill="1" applyBorder="1" applyAlignment="1">
      <alignment horizontal="center" vertical="center" wrapText="1"/>
    </xf>
    <xf numFmtId="9" fontId="4" fillId="7" borderId="19" xfId="3" applyFont="1" applyFill="1" applyBorder="1" applyAlignment="1">
      <alignment horizontal="center" vertical="center" wrapText="1"/>
    </xf>
    <xf numFmtId="0" fontId="4" fillId="7" borderId="30" xfId="0" applyFont="1" applyFill="1" applyBorder="1" applyAlignment="1">
      <alignment vertical="center" wrapText="1"/>
    </xf>
    <xf numFmtId="0" fontId="4" fillId="8" borderId="19" xfId="0" applyFont="1" applyFill="1" applyBorder="1" applyAlignment="1">
      <alignment vertical="center" wrapText="1"/>
    </xf>
    <xf numFmtId="0" fontId="4" fillId="6" borderId="30" xfId="0" applyFont="1" applyFill="1" applyBorder="1" applyAlignment="1">
      <alignment vertical="center" wrapText="1"/>
    </xf>
    <xf numFmtId="9" fontId="4" fillId="8" borderId="19" xfId="3" applyFont="1" applyFill="1" applyBorder="1" applyAlignment="1">
      <alignment horizontal="center" vertical="center" wrapText="1"/>
    </xf>
    <xf numFmtId="9" fontId="6" fillId="6" borderId="19" xfId="0" applyNumberFormat="1" applyFont="1" applyFill="1" applyBorder="1" applyAlignment="1">
      <alignment horizontal="center" vertical="center" wrapText="1"/>
    </xf>
    <xf numFmtId="9" fontId="4" fillId="6" borderId="19" xfId="3" applyFont="1" applyFill="1" applyBorder="1" applyAlignment="1">
      <alignment horizontal="center" vertical="center" wrapText="1"/>
    </xf>
    <xf numFmtId="0" fontId="4" fillId="8" borderId="19" xfId="0" applyFont="1" applyFill="1" applyBorder="1" applyAlignment="1">
      <alignment horizontal="center" vertical="center" wrapText="1"/>
    </xf>
    <xf numFmtId="0" fontId="6" fillId="7" borderId="19" xfId="0" applyFont="1" applyFill="1" applyBorder="1" applyAlignment="1">
      <alignment horizontal="left" vertical="center" wrapText="1"/>
    </xf>
    <xf numFmtId="166" fontId="4" fillId="7" borderId="19" xfId="3" applyNumberFormat="1" applyFont="1" applyFill="1" applyBorder="1" applyAlignment="1">
      <alignment horizontal="center" vertical="center" wrapText="1"/>
    </xf>
    <xf numFmtId="1" fontId="4" fillId="7" borderId="19" xfId="3" applyNumberFormat="1" applyFont="1" applyFill="1" applyBorder="1" applyAlignment="1">
      <alignment horizontal="center" vertical="center" wrapText="1"/>
    </xf>
    <xf numFmtId="166" fontId="4" fillId="7" borderId="19" xfId="0" applyNumberFormat="1" applyFont="1" applyFill="1" applyBorder="1" applyAlignment="1">
      <alignment horizontal="center" vertical="center" wrapText="1"/>
    </xf>
    <xf numFmtId="9" fontId="4" fillId="7" borderId="30" xfId="0" applyNumberFormat="1" applyFont="1" applyFill="1" applyBorder="1" applyAlignment="1">
      <alignment horizontal="center" vertical="center" wrapText="1"/>
    </xf>
    <xf numFmtId="1" fontId="4" fillId="7" borderId="19" xfId="0" applyNumberFormat="1" applyFont="1" applyFill="1" applyBorder="1" applyAlignment="1">
      <alignment horizontal="center" vertical="center" wrapText="1"/>
    </xf>
    <xf numFmtId="9" fontId="4" fillId="7" borderId="19" xfId="0" applyNumberFormat="1" applyFont="1" applyFill="1" applyBorder="1" applyAlignment="1">
      <alignment horizontal="center" vertical="center" wrapText="1"/>
    </xf>
    <xf numFmtId="0" fontId="2" fillId="4" borderId="9" xfId="0" applyFont="1" applyFill="1" applyBorder="1" applyAlignment="1">
      <alignment horizontal="center" vertical="center" wrapText="1"/>
    </xf>
    <xf numFmtId="0" fontId="17" fillId="0" borderId="1" xfId="0" applyFont="1" applyBorder="1" applyAlignment="1">
      <alignment vertical="center"/>
    </xf>
    <xf numFmtId="0" fontId="17" fillId="0" borderId="37" xfId="0" applyFont="1" applyBorder="1" applyAlignment="1">
      <alignment vertical="center"/>
    </xf>
    <xf numFmtId="0" fontId="17" fillId="0" borderId="38" xfId="0" applyFont="1" applyBorder="1" applyAlignment="1">
      <alignment horizontal="center" vertical="center"/>
    </xf>
    <xf numFmtId="14" fontId="17" fillId="0" borderId="23" xfId="0" applyNumberFormat="1" applyFont="1" applyBorder="1" applyAlignment="1">
      <alignment horizontal="center" vertical="center"/>
    </xf>
    <xf numFmtId="0" fontId="19" fillId="4" borderId="9" xfId="0" applyFont="1" applyFill="1" applyBorder="1" applyAlignment="1">
      <alignment horizontal="center" vertical="center" wrapText="1"/>
    </xf>
    <xf numFmtId="0" fontId="20" fillId="4" borderId="9" xfId="0" applyFont="1" applyFill="1" applyBorder="1" applyAlignment="1">
      <alignment horizontal="center" vertical="center" wrapText="1"/>
    </xf>
    <xf numFmtId="9" fontId="4" fillId="7" borderId="19" xfId="3" applyFont="1" applyFill="1" applyBorder="1" applyAlignment="1">
      <alignment vertical="center" wrapText="1"/>
    </xf>
    <xf numFmtId="0" fontId="4" fillId="8" borderId="19" xfId="0" applyFont="1" applyFill="1" applyBorder="1" applyAlignment="1">
      <alignment horizontal="left" vertical="center" wrapText="1"/>
    </xf>
    <xf numFmtId="0" fontId="4" fillId="7" borderId="19" xfId="0" applyFont="1" applyFill="1" applyBorder="1" applyAlignment="1">
      <alignment horizontal="left" vertical="center" wrapText="1"/>
    </xf>
    <xf numFmtId="0" fontId="3" fillId="10" borderId="35" xfId="0" applyFont="1" applyFill="1" applyBorder="1" applyAlignment="1">
      <alignment horizontal="center" vertical="center" wrapText="1"/>
    </xf>
    <xf numFmtId="0" fontId="7" fillId="8" borderId="19" xfId="0" applyFont="1" applyFill="1" applyBorder="1" applyAlignment="1">
      <alignment vertical="center" wrapText="1"/>
    </xf>
    <xf numFmtId="0" fontId="8" fillId="8" borderId="19" xfId="0" applyFont="1" applyFill="1" applyBorder="1" applyAlignment="1">
      <alignment horizontal="center" vertical="center" wrapText="1"/>
    </xf>
    <xf numFmtId="9" fontId="8" fillId="8" borderId="19" xfId="0" applyNumberFormat="1" applyFont="1" applyFill="1" applyBorder="1" applyAlignment="1">
      <alignment horizontal="center" vertical="center" wrapText="1"/>
    </xf>
    <xf numFmtId="9" fontId="4" fillId="9" borderId="30" xfId="3" applyFont="1" applyFill="1" applyBorder="1" applyAlignment="1">
      <alignment horizontal="center" vertical="center" wrapText="1"/>
    </xf>
    <xf numFmtId="0" fontId="4" fillId="9" borderId="30" xfId="0" applyFont="1" applyFill="1" applyBorder="1" applyAlignment="1">
      <alignment horizontal="center" vertical="center" wrapText="1"/>
    </xf>
    <xf numFmtId="9" fontId="4" fillId="9" borderId="40" xfId="3" applyFont="1" applyFill="1" applyBorder="1" applyAlignment="1">
      <alignment horizontal="center" vertical="center" wrapText="1"/>
    </xf>
    <xf numFmtId="0" fontId="4" fillId="7" borderId="41" xfId="0" applyFont="1" applyFill="1" applyBorder="1" applyAlignment="1">
      <alignment horizontal="center" vertical="center" wrapText="1"/>
    </xf>
    <xf numFmtId="0" fontId="4" fillId="9" borderId="41"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7" fillId="0" borderId="0" xfId="0" applyFont="1"/>
    <xf numFmtId="0" fontId="19" fillId="0" borderId="0" xfId="0" applyFont="1" applyAlignment="1">
      <alignment horizontal="center" vertical="center" wrapText="1"/>
    </xf>
    <xf numFmtId="10" fontId="4" fillId="6" borderId="41" xfId="0" applyNumberFormat="1" applyFont="1" applyFill="1" applyBorder="1" applyAlignment="1">
      <alignment horizontal="center" vertical="center" wrapText="1"/>
    </xf>
    <xf numFmtId="9" fontId="9" fillId="11" borderId="41" xfId="0" applyNumberFormat="1" applyFont="1" applyFill="1" applyBorder="1" applyAlignment="1">
      <alignment horizontal="center" vertical="center" wrapText="1"/>
    </xf>
    <xf numFmtId="1" fontId="4" fillId="7" borderId="41" xfId="3" applyNumberFormat="1" applyFont="1" applyFill="1" applyBorder="1" applyAlignment="1">
      <alignment horizontal="center" vertical="center" wrapText="1"/>
    </xf>
    <xf numFmtId="0" fontId="6" fillId="6" borderId="41" xfId="0" applyFont="1" applyFill="1" applyBorder="1" applyAlignment="1">
      <alignment horizontal="center" vertical="center" wrapText="1"/>
    </xf>
    <xf numFmtId="0" fontId="4" fillId="9" borderId="41" xfId="0" applyFont="1" applyFill="1" applyBorder="1" applyAlignment="1">
      <alignment horizontal="left" vertical="center"/>
    </xf>
    <xf numFmtId="9" fontId="4" fillId="7" borderId="30" xfId="3" applyFont="1" applyFill="1" applyBorder="1" applyAlignment="1">
      <alignment horizontal="center" vertical="center" wrapText="1"/>
    </xf>
    <xf numFmtId="0" fontId="4" fillId="15" borderId="19" xfId="0" applyFont="1" applyFill="1" applyBorder="1" applyAlignment="1">
      <alignment horizontal="center" vertical="center" wrapText="1"/>
    </xf>
    <xf numFmtId="10" fontId="4" fillId="7" borderId="19" xfId="3" applyNumberFormat="1" applyFont="1" applyFill="1" applyBorder="1" applyAlignment="1">
      <alignment horizontal="center" vertical="center" wrapText="1"/>
    </xf>
    <xf numFmtId="9" fontId="4" fillId="6" borderId="19" xfId="0" applyNumberFormat="1" applyFont="1" applyFill="1" applyBorder="1" applyAlignment="1">
      <alignment horizontal="center" vertical="center" wrapText="1"/>
    </xf>
    <xf numFmtId="0" fontId="4" fillId="7" borderId="19" xfId="3" applyNumberFormat="1" applyFont="1" applyFill="1" applyBorder="1" applyAlignment="1">
      <alignment horizontal="center" vertical="center" wrapText="1"/>
    </xf>
    <xf numFmtId="1" fontId="6" fillId="6" borderId="19" xfId="0" applyNumberFormat="1" applyFont="1" applyFill="1" applyBorder="1" applyAlignment="1">
      <alignment horizontal="center" vertical="center" wrapText="1"/>
    </xf>
    <xf numFmtId="0" fontId="7" fillId="7" borderId="30" xfId="0" applyFont="1" applyFill="1" applyBorder="1" applyAlignment="1">
      <alignment vertical="center" wrapText="1"/>
    </xf>
    <xf numFmtId="10" fontId="4" fillId="6" borderId="19" xfId="3" applyNumberFormat="1" applyFont="1" applyFill="1" applyBorder="1" applyAlignment="1">
      <alignment horizontal="center" vertical="center" wrapText="1"/>
    </xf>
    <xf numFmtId="9" fontId="7" fillId="7" borderId="19" xfId="3" applyFont="1" applyFill="1" applyBorder="1" applyAlignment="1">
      <alignment horizontal="center" vertical="center" wrapText="1"/>
    </xf>
    <xf numFmtId="0" fontId="6" fillId="6" borderId="19" xfId="0" applyFont="1" applyFill="1" applyBorder="1" applyAlignment="1">
      <alignment horizontal="left" vertical="center" wrapText="1"/>
    </xf>
    <xf numFmtId="0" fontId="7" fillId="7" borderId="41" xfId="0" applyFont="1" applyFill="1" applyBorder="1" applyAlignment="1">
      <alignment horizontal="center" vertical="center" wrapText="1"/>
    </xf>
    <xf numFmtId="9" fontId="7" fillId="7" borderId="41" xfId="3" applyFont="1" applyFill="1" applyBorder="1" applyAlignment="1">
      <alignment horizontal="center" vertical="center" wrapText="1"/>
    </xf>
    <xf numFmtId="0" fontId="7" fillId="9" borderId="41"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6" borderId="41" xfId="0" applyFont="1" applyFill="1" applyBorder="1" applyAlignment="1">
      <alignment horizontal="center" vertical="center" wrapText="1"/>
    </xf>
    <xf numFmtId="9" fontId="6" fillId="7" borderId="19" xfId="3" applyFont="1" applyFill="1" applyBorder="1" applyAlignment="1">
      <alignment horizontal="center" vertical="center" wrapText="1"/>
    </xf>
    <xf numFmtId="10" fontId="12" fillId="13" borderId="28" xfId="3" applyNumberFormat="1" applyFont="1" applyFill="1" applyBorder="1" applyAlignment="1">
      <alignment horizontal="center" vertical="center"/>
    </xf>
    <xf numFmtId="10" fontId="12" fillId="13" borderId="47" xfId="3" applyNumberFormat="1" applyFont="1" applyFill="1" applyBorder="1" applyAlignment="1">
      <alignment horizontal="center" vertical="center"/>
    </xf>
    <xf numFmtId="10" fontId="14" fillId="2" borderId="36" xfId="0" applyNumberFormat="1" applyFont="1" applyFill="1" applyBorder="1" applyAlignment="1">
      <alignment horizontal="center" vertical="center"/>
    </xf>
    <xf numFmtId="49" fontId="7" fillId="7" borderId="19" xfId="2" applyNumberFormat="1" applyFont="1" applyFill="1" applyBorder="1" applyAlignment="1">
      <alignment horizontal="center" vertical="center" wrapText="1"/>
    </xf>
    <xf numFmtId="10" fontId="7" fillId="7" borderId="41" xfId="3" applyNumberFormat="1" applyFont="1" applyFill="1" applyBorder="1" applyAlignment="1">
      <alignment horizontal="center" vertical="center" wrapText="1"/>
    </xf>
    <xf numFmtId="2" fontId="4" fillId="7" borderId="19" xfId="0" applyNumberFormat="1" applyFont="1" applyFill="1" applyBorder="1" applyAlignment="1">
      <alignment horizontal="center" vertical="center" wrapText="1"/>
    </xf>
    <xf numFmtId="10" fontId="7" fillId="6" borderId="41" xfId="0" applyNumberFormat="1" applyFont="1" applyFill="1" applyBorder="1" applyAlignment="1">
      <alignment horizontal="center" vertical="center" wrapText="1"/>
    </xf>
    <xf numFmtId="9" fontId="4" fillId="8" borderId="19" xfId="0" applyNumberFormat="1" applyFont="1" applyFill="1" applyBorder="1" applyAlignment="1">
      <alignment horizontal="center" vertical="center" wrapText="1"/>
    </xf>
    <xf numFmtId="0" fontId="6" fillId="8" borderId="19" xfId="0" applyFont="1" applyFill="1" applyBorder="1" applyAlignment="1">
      <alignment horizontal="center" vertical="center" wrapText="1"/>
    </xf>
    <xf numFmtId="9" fontId="6" fillId="8" borderId="19" xfId="0" applyNumberFormat="1" applyFont="1" applyFill="1" applyBorder="1" applyAlignment="1">
      <alignment horizontal="center" vertical="center" wrapText="1"/>
    </xf>
    <xf numFmtId="10" fontId="4" fillId="8" borderId="19" xfId="0" applyNumberFormat="1" applyFont="1" applyFill="1" applyBorder="1" applyAlignment="1">
      <alignment vertical="center" wrapText="1"/>
    </xf>
    <xf numFmtId="166" fontId="4" fillId="8" borderId="19" xfId="3" applyNumberFormat="1" applyFont="1" applyFill="1" applyBorder="1" applyAlignment="1">
      <alignment horizontal="center" vertical="center" wrapText="1"/>
    </xf>
    <xf numFmtId="9" fontId="4" fillId="8" borderId="19" xfId="3" applyFont="1" applyFill="1" applyBorder="1" applyAlignment="1">
      <alignment horizontal="left" vertical="center" wrapText="1"/>
    </xf>
    <xf numFmtId="9" fontId="21" fillId="9" borderId="30" xfId="3" applyFont="1" applyFill="1" applyBorder="1" applyAlignment="1">
      <alignment horizontal="center" vertical="center" wrapText="1"/>
    </xf>
    <xf numFmtId="9" fontId="21" fillId="9" borderId="40" xfId="3" applyFont="1" applyFill="1" applyBorder="1" applyAlignment="1">
      <alignment horizontal="center" vertical="center" wrapText="1"/>
    </xf>
    <xf numFmtId="0" fontId="15" fillId="0" borderId="0" xfId="0" applyFont="1"/>
    <xf numFmtId="0" fontId="7" fillId="6" borderId="52" xfId="0" applyFont="1" applyFill="1" applyBorder="1" applyAlignment="1">
      <alignment vertical="center" wrapText="1"/>
    </xf>
    <xf numFmtId="0" fontId="6" fillId="7" borderId="19" xfId="0" applyFont="1" applyFill="1" applyBorder="1" applyAlignment="1">
      <alignment horizontal="center" vertical="center" wrapText="1"/>
    </xf>
    <xf numFmtId="0" fontId="22" fillId="16" borderId="53" xfId="0" applyFont="1" applyFill="1" applyBorder="1" applyAlignment="1">
      <alignment horizontal="center" wrapText="1"/>
    </xf>
    <xf numFmtId="166" fontId="22" fillId="2" borderId="54" xfId="0" applyNumberFormat="1" applyFont="1" applyFill="1" applyBorder="1" applyAlignment="1">
      <alignment horizontal="center" vertical="center" wrapText="1"/>
    </xf>
    <xf numFmtId="10" fontId="6" fillId="6" borderId="19" xfId="0" applyNumberFormat="1" applyFont="1" applyFill="1" applyBorder="1" applyAlignment="1">
      <alignment horizontal="center" vertical="center" wrapText="1"/>
    </xf>
    <xf numFmtId="10" fontId="6" fillId="6" borderId="19" xfId="3" applyNumberFormat="1" applyFont="1" applyFill="1" applyBorder="1" applyAlignment="1">
      <alignment horizontal="center" vertical="center" wrapText="1"/>
    </xf>
    <xf numFmtId="2" fontId="6" fillId="7" borderId="19" xfId="3" applyNumberFormat="1" applyFont="1" applyFill="1" applyBorder="1" applyAlignment="1">
      <alignment horizontal="center" vertical="center" wrapText="1"/>
    </xf>
    <xf numFmtId="0" fontId="8" fillId="6" borderId="30" xfId="0" applyFont="1" applyFill="1" applyBorder="1" applyAlignment="1">
      <alignment horizontal="center" vertical="center" wrapText="1"/>
    </xf>
    <xf numFmtId="9" fontId="8" fillId="6" borderId="30" xfId="0" applyNumberFormat="1"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30" xfId="0" applyFont="1" applyFill="1" applyBorder="1" applyAlignment="1">
      <alignment vertical="center" wrapText="1"/>
    </xf>
    <xf numFmtId="9" fontId="8" fillId="7" borderId="30" xfId="0" applyNumberFormat="1" applyFont="1" applyFill="1" applyBorder="1" applyAlignment="1">
      <alignment horizontal="center" vertical="center" wrapText="1"/>
    </xf>
    <xf numFmtId="9" fontId="6" fillId="6" borderId="30" xfId="0" applyNumberFormat="1" applyFont="1" applyFill="1" applyBorder="1" applyAlignment="1">
      <alignment horizontal="center" vertical="center" wrapText="1"/>
    </xf>
    <xf numFmtId="9" fontId="6" fillId="6" borderId="30" xfId="3" applyFont="1" applyFill="1" applyBorder="1" applyAlignment="1">
      <alignment horizontal="center" vertical="center" wrapText="1"/>
    </xf>
    <xf numFmtId="0" fontId="23" fillId="2" borderId="0" xfId="0" applyFont="1" applyFill="1"/>
    <xf numFmtId="0" fontId="0" fillId="18" borderId="1" xfId="0" applyFill="1" applyBorder="1" applyAlignment="1">
      <alignment wrapText="1"/>
    </xf>
    <xf numFmtId="0" fontId="10" fillId="12" borderId="60" xfId="0" applyFont="1" applyFill="1" applyBorder="1" applyAlignment="1">
      <alignment horizontal="center" vertical="center" wrapText="1"/>
    </xf>
    <xf numFmtId="0" fontId="11" fillId="17" borderId="61" xfId="0" applyFont="1" applyFill="1" applyBorder="1" applyAlignment="1">
      <alignment horizontal="center" vertical="center"/>
    </xf>
    <xf numFmtId="10" fontId="12" fillId="13" borderId="62" xfId="3" applyNumberFormat="1" applyFont="1" applyFill="1" applyBorder="1" applyAlignment="1">
      <alignment horizontal="center" vertical="center"/>
    </xf>
    <xf numFmtId="0" fontId="11" fillId="17" borderId="63" xfId="0" applyFont="1" applyFill="1" applyBorder="1" applyAlignment="1">
      <alignment horizontal="center" vertical="center"/>
    </xf>
    <xf numFmtId="0" fontId="11" fillId="17" borderId="64" xfId="0" applyFont="1" applyFill="1" applyBorder="1" applyAlignment="1">
      <alignment horizontal="center" vertical="center"/>
    </xf>
    <xf numFmtId="0" fontId="11" fillId="17" borderId="65" xfId="0" applyFont="1" applyFill="1" applyBorder="1" applyAlignment="1">
      <alignment horizontal="center" vertical="center"/>
    </xf>
    <xf numFmtId="10" fontId="12" fillId="13" borderId="66" xfId="3" applyNumberFormat="1" applyFont="1" applyFill="1" applyBorder="1" applyAlignment="1">
      <alignment horizontal="center" vertical="center"/>
    </xf>
    <xf numFmtId="0" fontId="13" fillId="12" borderId="67" xfId="0" applyFont="1" applyFill="1" applyBorder="1"/>
    <xf numFmtId="10" fontId="13" fillId="12" borderId="68" xfId="0" applyNumberFormat="1" applyFont="1" applyFill="1" applyBorder="1" applyAlignment="1">
      <alignment horizontal="center"/>
    </xf>
    <xf numFmtId="10" fontId="13" fillId="12" borderId="69" xfId="0" applyNumberFormat="1" applyFont="1" applyFill="1" applyBorder="1" applyAlignment="1">
      <alignment horizontal="center"/>
    </xf>
    <xf numFmtId="166" fontId="7" fillId="7" borderId="19" xfId="3" applyNumberFormat="1" applyFont="1" applyFill="1" applyBorder="1" applyAlignment="1">
      <alignment horizontal="center" vertical="center" wrapText="1"/>
    </xf>
    <xf numFmtId="0" fontId="8" fillId="7" borderId="41" xfId="0" applyFont="1" applyFill="1" applyBorder="1" applyAlignment="1">
      <alignment horizontal="justify" vertical="top" wrapText="1"/>
    </xf>
    <xf numFmtId="0" fontId="8" fillId="6" borderId="41" xfId="0" applyFont="1" applyFill="1" applyBorder="1" applyAlignment="1">
      <alignment horizontal="justify" vertical="top" wrapText="1"/>
    </xf>
    <xf numFmtId="0" fontId="7" fillId="6" borderId="41" xfId="0" applyFont="1" applyFill="1" applyBorder="1" applyAlignment="1">
      <alignment horizontal="justify" vertical="center" wrapText="1"/>
    </xf>
    <xf numFmtId="9" fontId="7" fillId="6" borderId="41" xfId="0" applyNumberFormat="1" applyFont="1" applyFill="1" applyBorder="1" applyAlignment="1">
      <alignment horizontal="center" vertical="center" wrapText="1"/>
    </xf>
    <xf numFmtId="0" fontId="24" fillId="2" borderId="0" xfId="0" applyFont="1" applyFill="1"/>
    <xf numFmtId="0" fontId="0" fillId="2" borderId="0" xfId="0" applyFill="1" applyAlignment="1">
      <alignment horizontal="left" vertical="center" wrapText="1"/>
    </xf>
    <xf numFmtId="0" fontId="25" fillId="0" borderId="0" xfId="0" applyFont="1"/>
    <xf numFmtId="10" fontId="15" fillId="2" borderId="0" xfId="3" applyNumberFormat="1" applyFont="1" applyFill="1" applyBorder="1"/>
    <xf numFmtId="10" fontId="15" fillId="2" borderId="0" xfId="3" applyNumberFormat="1" applyFont="1" applyFill="1"/>
    <xf numFmtId="0" fontId="15" fillId="2" borderId="0" xfId="0" applyFont="1" applyFill="1"/>
    <xf numFmtId="0" fontId="15" fillId="2" borderId="0" xfId="0" applyFont="1" applyFill="1" applyAlignment="1">
      <alignment wrapText="1"/>
    </xf>
    <xf numFmtId="0" fontId="21" fillId="0" borderId="0" xfId="0" applyFont="1" applyAlignment="1">
      <alignment horizontal="left" vertical="center"/>
    </xf>
    <xf numFmtId="0" fontId="15" fillId="0" borderId="0" xfId="0" applyFont="1" applyAlignment="1">
      <alignment wrapText="1"/>
    </xf>
    <xf numFmtId="0" fontId="4" fillId="6" borderId="20" xfId="0" applyFont="1" applyFill="1" applyBorder="1" applyAlignment="1">
      <alignment horizontal="center" vertical="center" wrapText="1"/>
    </xf>
    <xf numFmtId="0" fontId="4" fillId="6" borderId="21" xfId="0" applyFont="1" applyFill="1" applyBorder="1" applyAlignment="1">
      <alignment horizontal="center" vertical="center" wrapText="1"/>
    </xf>
    <xf numFmtId="1" fontId="4" fillId="6" borderId="20" xfId="0" applyNumberFormat="1" applyFont="1" applyFill="1" applyBorder="1" applyAlignment="1">
      <alignment horizontal="center" vertical="center" wrapText="1"/>
    </xf>
    <xf numFmtId="10" fontId="4" fillId="6" borderId="20" xfId="3" applyNumberFormat="1" applyFont="1" applyFill="1" applyBorder="1" applyAlignment="1">
      <alignment horizontal="center" vertical="center" wrapText="1"/>
    </xf>
    <xf numFmtId="9" fontId="4" fillId="7" borderId="45" xfId="3" applyFont="1" applyFill="1" applyBorder="1" applyAlignment="1">
      <alignment horizontal="center" vertical="center" wrapText="1"/>
    </xf>
    <xf numFmtId="0" fontId="4" fillId="7" borderId="21" xfId="0" applyFont="1" applyFill="1" applyBorder="1" applyAlignment="1">
      <alignment horizontal="center" vertical="center" wrapText="1"/>
    </xf>
    <xf numFmtId="0" fontId="4" fillId="6" borderId="19" xfId="3" applyNumberFormat="1" applyFont="1" applyFill="1" applyBorder="1" applyAlignment="1">
      <alignment horizontal="center" vertical="center" wrapText="1"/>
    </xf>
    <xf numFmtId="9" fontId="4" fillId="6" borderId="22" xfId="3" applyFont="1" applyFill="1" applyBorder="1" applyAlignment="1">
      <alignment horizontal="center" vertical="center" wrapText="1"/>
    </xf>
    <xf numFmtId="0" fontId="4" fillId="6" borderId="19" xfId="0" applyFont="1" applyFill="1" applyBorder="1" applyAlignment="1">
      <alignment vertical="center" wrapText="1"/>
    </xf>
    <xf numFmtId="9" fontId="4" fillId="7" borderId="19" xfId="14" applyNumberFormat="1" applyFont="1" applyFill="1" applyBorder="1" applyAlignment="1">
      <alignment horizontal="center" vertical="center" wrapText="1"/>
    </xf>
    <xf numFmtId="0" fontId="4" fillId="6" borderId="42" xfId="0" applyFont="1" applyFill="1" applyBorder="1" applyAlignment="1">
      <alignment horizontal="center" vertical="center" wrapText="1"/>
    </xf>
    <xf numFmtId="0" fontId="4" fillId="7" borderId="42" xfId="0" applyFont="1" applyFill="1" applyBorder="1" applyAlignment="1">
      <alignment horizontal="center" vertical="center" wrapText="1"/>
    </xf>
    <xf numFmtId="9" fontId="6" fillId="7" borderId="19" xfId="0" applyNumberFormat="1" applyFont="1" applyFill="1" applyBorder="1" applyAlignment="1">
      <alignment horizontal="center" vertical="center" wrapText="1"/>
    </xf>
    <xf numFmtId="1" fontId="6" fillId="7" borderId="19" xfId="0" applyNumberFormat="1" applyFont="1" applyFill="1" applyBorder="1" applyAlignment="1">
      <alignment horizontal="center" vertical="center" wrapText="1"/>
    </xf>
    <xf numFmtId="10" fontId="6" fillId="7" borderId="19" xfId="0" applyNumberFormat="1" applyFont="1" applyFill="1" applyBorder="1" applyAlignment="1">
      <alignment horizontal="center" vertical="center" wrapText="1"/>
    </xf>
    <xf numFmtId="9" fontId="8" fillId="6" borderId="19" xfId="0" applyNumberFormat="1" applyFont="1" applyFill="1" applyBorder="1" applyAlignment="1">
      <alignment horizontal="center" vertical="center" wrapText="1"/>
    </xf>
    <xf numFmtId="0" fontId="6" fillId="6" borderId="19" xfId="3" applyNumberFormat="1" applyFont="1" applyFill="1" applyBorder="1" applyAlignment="1">
      <alignment horizontal="center" vertical="center" wrapText="1"/>
    </xf>
    <xf numFmtId="0" fontId="4" fillId="6" borderId="20" xfId="0" applyFont="1" applyFill="1" applyBorder="1" applyAlignment="1">
      <alignment vertical="center" wrapText="1"/>
    </xf>
    <xf numFmtId="0" fontId="4" fillId="6" borderId="21" xfId="0" applyFont="1" applyFill="1" applyBorder="1" applyAlignment="1">
      <alignment vertical="center" wrapText="1"/>
    </xf>
    <xf numFmtId="0" fontId="4" fillId="7" borderId="21" xfId="0" applyFont="1" applyFill="1" applyBorder="1" applyAlignment="1">
      <alignment vertical="center" wrapText="1"/>
    </xf>
    <xf numFmtId="10" fontId="4" fillId="7" borderId="19" xfId="0" applyNumberFormat="1" applyFont="1" applyFill="1" applyBorder="1" applyAlignment="1">
      <alignment horizontal="center" vertical="center" wrapText="1"/>
    </xf>
    <xf numFmtId="0" fontId="0" fillId="0" borderId="0" xfId="0" applyAlignment="1">
      <alignment horizontal="center"/>
    </xf>
    <xf numFmtId="9" fontId="4" fillId="7" borderId="21" xfId="3" applyFont="1" applyFill="1" applyBorder="1" applyAlignment="1">
      <alignment horizontal="center" vertical="center" wrapText="1"/>
    </xf>
    <xf numFmtId="9" fontId="4" fillId="6" borderId="21" xfId="0" applyNumberFormat="1" applyFont="1" applyFill="1" applyBorder="1" applyAlignment="1">
      <alignment horizontal="center" vertical="center" wrapText="1"/>
    </xf>
    <xf numFmtId="0" fontId="6" fillId="7" borderId="19" xfId="3" applyNumberFormat="1" applyFont="1" applyFill="1" applyBorder="1" applyAlignment="1">
      <alignment horizontal="center" vertical="center" wrapText="1"/>
    </xf>
    <xf numFmtId="9" fontId="4" fillId="6" borderId="30" xfId="3" applyFont="1" applyFill="1" applyBorder="1" applyAlignment="1">
      <alignment horizontal="center" vertical="center" wrapText="1"/>
    </xf>
    <xf numFmtId="0" fontId="4" fillId="7" borderId="45" xfId="0" applyFont="1" applyFill="1" applyBorder="1" applyAlignment="1">
      <alignment vertical="center" wrapText="1"/>
    </xf>
    <xf numFmtId="9" fontId="4" fillId="7" borderId="45" xfId="3" applyFont="1" applyFill="1" applyBorder="1" applyAlignment="1">
      <alignment vertical="center" wrapText="1"/>
    </xf>
    <xf numFmtId="0" fontId="4" fillId="6" borderId="46" xfId="0" applyFont="1" applyFill="1" applyBorder="1" applyAlignment="1">
      <alignment vertical="center" wrapText="1"/>
    </xf>
    <xf numFmtId="9" fontId="4" fillId="6" borderId="46" xfId="3" applyFont="1" applyFill="1" applyBorder="1" applyAlignment="1">
      <alignment vertical="center" wrapText="1"/>
    </xf>
    <xf numFmtId="0" fontId="4" fillId="8" borderId="30" xfId="0" applyFont="1" applyFill="1" applyBorder="1" applyAlignment="1">
      <alignment vertical="center" wrapText="1"/>
    </xf>
    <xf numFmtId="9" fontId="4" fillId="8" borderId="30" xfId="3"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8" borderId="30" xfId="0" applyFont="1" applyFill="1" applyBorder="1" applyAlignment="1">
      <alignment horizontal="left" vertical="center" wrapText="1"/>
    </xf>
    <xf numFmtId="9" fontId="4" fillId="8" borderId="30" xfId="0" applyNumberFormat="1" applyFont="1" applyFill="1" applyBorder="1" applyAlignment="1">
      <alignment horizontal="center" vertical="center" wrapText="1"/>
    </xf>
    <xf numFmtId="9" fontId="4" fillId="6" borderId="46" xfId="3" applyFont="1" applyFill="1" applyBorder="1" applyAlignment="1">
      <alignment horizontal="center" vertical="center" wrapText="1"/>
    </xf>
    <xf numFmtId="166" fontId="4" fillId="7" borderId="30" xfId="3" applyNumberFormat="1" applyFont="1" applyFill="1" applyBorder="1" applyAlignment="1">
      <alignment vertical="center" wrapText="1"/>
    </xf>
    <xf numFmtId="168" fontId="4" fillId="7" borderId="30" xfId="3" applyNumberFormat="1" applyFont="1" applyFill="1" applyBorder="1" applyAlignment="1">
      <alignment vertical="center" wrapText="1"/>
    </xf>
    <xf numFmtId="10" fontId="4" fillId="8" borderId="30" xfId="3" applyNumberFormat="1" applyFont="1" applyFill="1" applyBorder="1" applyAlignment="1">
      <alignment horizontal="center" vertical="center" wrapText="1"/>
    </xf>
    <xf numFmtId="168" fontId="4" fillId="8" borderId="55" xfId="3" applyNumberFormat="1" applyFont="1" applyFill="1" applyBorder="1" applyAlignment="1">
      <alignment vertical="center" wrapText="1"/>
    </xf>
    <xf numFmtId="166" fontId="4" fillId="7" borderId="30" xfId="3" applyNumberFormat="1" applyFont="1" applyFill="1" applyBorder="1" applyAlignment="1">
      <alignment horizontal="center" vertical="center" wrapText="1"/>
    </xf>
    <xf numFmtId="166" fontId="4" fillId="6" borderId="30" xfId="3" applyNumberFormat="1" applyFont="1" applyFill="1" applyBorder="1" applyAlignment="1">
      <alignment vertical="center" wrapText="1"/>
    </xf>
    <xf numFmtId="166" fontId="4" fillId="6" borderId="30" xfId="3" applyNumberFormat="1" applyFont="1" applyFill="1" applyBorder="1" applyAlignment="1">
      <alignment horizontal="center" vertical="center" wrapText="1"/>
    </xf>
    <xf numFmtId="168" fontId="4" fillId="6" borderId="30" xfId="3" applyNumberFormat="1" applyFont="1" applyFill="1" applyBorder="1" applyAlignment="1">
      <alignment vertical="center" wrapText="1"/>
    </xf>
    <xf numFmtId="41" fontId="4" fillId="8" borderId="30" xfId="1" applyFont="1" applyFill="1" applyBorder="1" applyAlignment="1">
      <alignment vertical="center" wrapText="1"/>
    </xf>
    <xf numFmtId="41" fontId="4" fillId="8" borderId="30" xfId="1" applyFont="1" applyFill="1" applyBorder="1" applyAlignment="1">
      <alignment horizontal="center" vertical="center" wrapText="1"/>
    </xf>
    <xf numFmtId="9" fontId="7" fillId="8" borderId="30" xfId="3" applyFont="1" applyFill="1" applyBorder="1" applyAlignment="1">
      <alignment horizontal="center" vertical="center" wrapText="1"/>
    </xf>
    <xf numFmtId="2" fontId="7" fillId="8" borderId="30" xfId="0" applyNumberFormat="1" applyFont="1" applyFill="1" applyBorder="1" applyAlignment="1">
      <alignment horizontal="center" vertical="center" wrapText="1"/>
    </xf>
    <xf numFmtId="9" fontId="7" fillId="6" borderId="30" xfId="0" applyNumberFormat="1" applyFont="1" applyFill="1" applyBorder="1" applyAlignment="1">
      <alignment vertical="center" wrapText="1"/>
    </xf>
    <xf numFmtId="9" fontId="4" fillId="6" borderId="30" xfId="0" applyNumberFormat="1" applyFont="1" applyFill="1" applyBorder="1" applyAlignment="1">
      <alignment vertical="center" wrapText="1"/>
    </xf>
    <xf numFmtId="166" fontId="8" fillId="7" borderId="30" xfId="3" applyNumberFormat="1" applyFont="1" applyFill="1" applyBorder="1" applyAlignment="1">
      <alignment vertical="center" wrapText="1"/>
    </xf>
    <xf numFmtId="9" fontId="8" fillId="7" borderId="30" xfId="3" applyFont="1" applyFill="1" applyBorder="1" applyAlignment="1">
      <alignment vertical="center" wrapText="1"/>
    </xf>
    <xf numFmtId="10" fontId="8" fillId="7" borderId="30" xfId="3" applyNumberFormat="1" applyFont="1" applyFill="1" applyBorder="1" applyAlignment="1">
      <alignment vertical="center" wrapText="1"/>
    </xf>
    <xf numFmtId="9" fontId="8" fillId="8" borderId="30" xfId="3" applyFont="1" applyFill="1" applyBorder="1" applyAlignment="1">
      <alignment horizontal="center" vertical="center" wrapText="1"/>
    </xf>
    <xf numFmtId="10" fontId="8" fillId="8" borderId="30" xfId="0" applyNumberFormat="1" applyFont="1" applyFill="1" applyBorder="1" applyAlignment="1">
      <alignment horizontal="center" vertical="center" wrapText="1"/>
    </xf>
    <xf numFmtId="0" fontId="8" fillId="8" borderId="30" xfId="0" applyFont="1" applyFill="1" applyBorder="1" applyAlignment="1">
      <alignment vertical="center" wrapText="1"/>
    </xf>
    <xf numFmtId="0" fontId="17" fillId="0" borderId="70" xfId="0" applyFont="1" applyBorder="1" applyAlignment="1">
      <alignment vertical="center"/>
    </xf>
    <xf numFmtId="0" fontId="17" fillId="0" borderId="39" xfId="0" applyFont="1" applyBorder="1" applyAlignment="1">
      <alignment horizontal="center" vertical="center"/>
    </xf>
    <xf numFmtId="0" fontId="2" fillId="4" borderId="42" xfId="0" applyFont="1" applyFill="1" applyBorder="1" applyAlignment="1">
      <alignment horizontal="center" vertical="center" wrapText="1"/>
    </xf>
    <xf numFmtId="0" fontId="4" fillId="0" borderId="42" xfId="0" applyFont="1" applyBorder="1" applyAlignment="1">
      <alignment horizontal="left" vertical="center"/>
    </xf>
    <xf numFmtId="0" fontId="2" fillId="0" borderId="42" xfId="0" applyFont="1" applyBorder="1" applyAlignment="1">
      <alignment horizontal="center" vertical="center" wrapText="1"/>
    </xf>
    <xf numFmtId="0" fontId="2" fillId="5" borderId="42" xfId="0" applyFont="1" applyFill="1" applyBorder="1" applyAlignment="1">
      <alignment horizontal="center" vertical="center" wrapText="1"/>
    </xf>
    <xf numFmtId="9" fontId="4" fillId="7" borderId="42" xfId="0" applyNumberFormat="1" applyFont="1" applyFill="1" applyBorder="1" applyAlignment="1">
      <alignment horizontal="center" vertical="center" wrapText="1"/>
    </xf>
    <xf numFmtId="0" fontId="4" fillId="7" borderId="42" xfId="2" applyNumberFormat="1" applyFont="1" applyFill="1" applyBorder="1" applyAlignment="1">
      <alignment horizontal="center" vertical="center" wrapText="1"/>
    </xf>
    <xf numFmtId="9" fontId="4" fillId="6" borderId="42" xfId="0" applyNumberFormat="1" applyFont="1" applyFill="1" applyBorder="1" applyAlignment="1">
      <alignment horizontal="center" vertical="center" wrapText="1"/>
    </xf>
    <xf numFmtId="0" fontId="7" fillId="0" borderId="42" xfId="0" applyFont="1" applyBorder="1" applyAlignment="1">
      <alignment horizontal="center" vertical="center" wrapText="1"/>
    </xf>
    <xf numFmtId="9" fontId="4" fillId="8" borderId="42" xfId="0" applyNumberFormat="1" applyFont="1" applyFill="1" applyBorder="1" applyAlignment="1">
      <alignment horizontal="center" vertical="center" wrapText="1"/>
    </xf>
    <xf numFmtId="0" fontId="0" fillId="2" borderId="42" xfId="0" applyFill="1" applyBorder="1" applyAlignment="1">
      <alignment wrapText="1"/>
    </xf>
    <xf numFmtId="0" fontId="4" fillId="8" borderId="42" xfId="0" applyFont="1" applyFill="1" applyBorder="1" applyAlignment="1">
      <alignment horizontal="center" vertical="center" wrapText="1"/>
    </xf>
    <xf numFmtId="9" fontId="4" fillId="7" borderId="42" xfId="3" applyFont="1" applyFill="1" applyBorder="1" applyAlignment="1">
      <alignment horizontal="center" vertical="center" wrapText="1"/>
    </xf>
    <xf numFmtId="10" fontId="4" fillId="6" borderId="42" xfId="0" applyNumberFormat="1" applyFont="1" applyFill="1" applyBorder="1" applyAlignment="1">
      <alignment horizontal="center" vertical="center" wrapText="1"/>
    </xf>
    <xf numFmtId="10" fontId="4" fillId="7" borderId="42" xfId="0" applyNumberFormat="1" applyFont="1" applyFill="1" applyBorder="1" applyAlignment="1">
      <alignment horizontal="center" vertical="center" wrapText="1"/>
    </xf>
    <xf numFmtId="9" fontId="4" fillId="7" borderId="42" xfId="14" applyNumberFormat="1" applyFont="1" applyFill="1" applyBorder="1" applyAlignment="1">
      <alignment horizontal="center" vertical="center" wrapText="1"/>
    </xf>
    <xf numFmtId="10" fontId="4" fillId="7" borderId="42" xfId="3" applyNumberFormat="1" applyFont="1" applyFill="1" applyBorder="1" applyAlignment="1">
      <alignment horizontal="center" vertical="center" wrapText="1"/>
    </xf>
    <xf numFmtId="10" fontId="4" fillId="6" borderId="42" xfId="3" applyNumberFormat="1" applyFont="1" applyFill="1" applyBorder="1" applyAlignment="1">
      <alignment horizontal="center" vertical="center" wrapText="1"/>
    </xf>
    <xf numFmtId="9" fontId="21" fillId="0" borderId="0" xfId="0" applyNumberFormat="1" applyFont="1" applyAlignment="1">
      <alignment horizontal="left" vertical="center"/>
    </xf>
    <xf numFmtId="0" fontId="6" fillId="7" borderId="41" xfId="0" applyFont="1" applyFill="1" applyBorder="1" applyAlignment="1">
      <alignment horizontal="center" vertical="center" wrapText="1"/>
    </xf>
    <xf numFmtId="9" fontId="4" fillId="7" borderId="41" xfId="3" applyFont="1" applyFill="1" applyBorder="1" applyAlignment="1">
      <alignment horizontal="center" vertical="center" wrapText="1"/>
    </xf>
    <xf numFmtId="0" fontId="4" fillId="6" borderId="41" xfId="0" applyFont="1" applyFill="1" applyBorder="1" applyAlignment="1">
      <alignment horizontal="center" vertical="center"/>
    </xf>
    <xf numFmtId="10" fontId="9" fillId="19" borderId="41" xfId="0" applyNumberFormat="1" applyFont="1" applyFill="1" applyBorder="1" applyAlignment="1">
      <alignment horizontal="center" vertical="center" wrapText="1"/>
    </xf>
    <xf numFmtId="9" fontId="9" fillId="19" borderId="41" xfId="0" applyNumberFormat="1" applyFont="1" applyFill="1" applyBorder="1" applyAlignment="1">
      <alignment horizontal="center" vertical="center" wrapText="1"/>
    </xf>
    <xf numFmtId="166" fontId="9" fillId="19" borderId="41" xfId="0" applyNumberFormat="1" applyFont="1" applyFill="1" applyBorder="1" applyAlignment="1">
      <alignment horizontal="center" vertical="center" wrapText="1"/>
    </xf>
    <xf numFmtId="0" fontId="6" fillId="19" borderId="41" xfId="0" applyFont="1" applyFill="1" applyBorder="1" applyAlignment="1">
      <alignment horizontal="center" vertical="center" wrapText="1"/>
    </xf>
    <xf numFmtId="1" fontId="9" fillId="19" borderId="41" xfId="0" applyNumberFormat="1" applyFont="1" applyFill="1" applyBorder="1" applyAlignment="1">
      <alignment horizontal="center" vertical="center" wrapText="1"/>
    </xf>
    <xf numFmtId="0" fontId="9" fillId="19" borderId="41" xfId="0" applyFont="1" applyFill="1" applyBorder="1" applyAlignment="1">
      <alignment horizontal="center" vertical="center" wrapText="1"/>
    </xf>
    <xf numFmtId="0" fontId="4" fillId="9" borderId="41" xfId="0" applyFont="1" applyFill="1" applyBorder="1" applyAlignment="1">
      <alignment vertical="center"/>
    </xf>
    <xf numFmtId="1" fontId="4" fillId="7" borderId="41" xfId="0" applyNumberFormat="1" applyFont="1" applyFill="1" applyBorder="1" applyAlignment="1">
      <alignment horizontal="center" vertical="center" wrapText="1"/>
    </xf>
    <xf numFmtId="9" fontId="9" fillId="11" borderId="41" xfId="3" applyFont="1" applyFill="1" applyBorder="1" applyAlignment="1">
      <alignment horizontal="center" vertical="center" wrapText="1"/>
    </xf>
    <xf numFmtId="0" fontId="4" fillId="7" borderId="24" xfId="0" applyFont="1" applyFill="1" applyBorder="1" applyAlignment="1">
      <alignment horizontal="center" vertical="center" wrapText="1"/>
    </xf>
    <xf numFmtId="169" fontId="4" fillId="7" borderId="19" xfId="3" applyNumberFormat="1" applyFont="1" applyFill="1" applyBorder="1" applyAlignment="1">
      <alignment horizontal="center" vertical="center" wrapText="1"/>
    </xf>
    <xf numFmtId="0" fontId="26" fillId="2" borderId="0" xfId="0" applyFont="1" applyFill="1" applyAlignment="1">
      <alignment horizontal="left" vertical="center"/>
    </xf>
    <xf numFmtId="0" fontId="4" fillId="6" borderId="74" xfId="0" applyFont="1" applyFill="1" applyBorder="1" applyAlignment="1">
      <alignment horizontal="center" vertical="center" wrapText="1"/>
    </xf>
    <xf numFmtId="10" fontId="6" fillId="7" borderId="19" xfId="3" applyNumberFormat="1" applyFont="1" applyFill="1" applyBorder="1" applyAlignment="1">
      <alignment horizontal="center" vertical="center" wrapText="1"/>
    </xf>
    <xf numFmtId="9" fontId="6" fillId="6" borderId="19" xfId="3" applyFont="1" applyFill="1" applyBorder="1" applyAlignment="1">
      <alignment horizontal="center" vertical="center" wrapText="1"/>
    </xf>
    <xf numFmtId="166" fontId="4" fillId="7" borderId="30" xfId="0" applyNumberFormat="1" applyFont="1" applyFill="1" applyBorder="1" applyAlignment="1">
      <alignment horizontal="center" vertical="center" wrapText="1"/>
    </xf>
    <xf numFmtId="9" fontId="4" fillId="7" borderId="30" xfId="0" applyNumberFormat="1" applyFont="1" applyFill="1" applyBorder="1" applyAlignment="1">
      <alignment horizontal="justify" vertical="top" wrapText="1"/>
    </xf>
    <xf numFmtId="0" fontId="6" fillId="6" borderId="30" xfId="0" applyFont="1" applyFill="1" applyBorder="1" applyAlignment="1">
      <alignment horizontal="justify" vertical="top" wrapText="1"/>
    </xf>
    <xf numFmtId="2" fontId="0" fillId="0" borderId="0" xfId="0" applyNumberFormat="1"/>
    <xf numFmtId="1" fontId="4" fillId="6" borderId="20" xfId="3" applyNumberFormat="1" applyFont="1" applyFill="1" applyBorder="1" applyAlignment="1">
      <alignment horizontal="center" vertical="center" wrapText="1"/>
    </xf>
    <xf numFmtId="10" fontId="4" fillId="6" borderId="22" xfId="0" applyNumberFormat="1" applyFont="1" applyFill="1" applyBorder="1" applyAlignment="1">
      <alignment horizontal="center" vertical="center" wrapText="1"/>
    </xf>
    <xf numFmtId="1" fontId="4" fillId="6" borderId="22" xfId="3" applyNumberFormat="1" applyFont="1" applyFill="1" applyBorder="1" applyAlignment="1">
      <alignment horizontal="center" vertical="center" wrapText="1"/>
    </xf>
    <xf numFmtId="3" fontId="6" fillId="7" borderId="19" xfId="0" applyNumberFormat="1" applyFont="1" applyFill="1" applyBorder="1" applyAlignment="1">
      <alignment horizontal="center" vertical="center" wrapText="1"/>
    </xf>
    <xf numFmtId="49" fontId="8" fillId="7" borderId="0" xfId="4" applyNumberFormat="1" applyFont="1" applyFill="1" applyAlignment="1">
      <alignment horizontal="justify" vertical="center" wrapText="1"/>
    </xf>
    <xf numFmtId="9" fontId="4" fillId="7" borderId="41" xfId="0" applyNumberFormat="1" applyFont="1" applyFill="1" applyBorder="1" applyAlignment="1">
      <alignment horizontal="center" vertical="center" wrapText="1"/>
    </xf>
    <xf numFmtId="10" fontId="9" fillId="11" borderId="41" xfId="3" applyNumberFormat="1" applyFont="1" applyFill="1" applyBorder="1" applyAlignment="1">
      <alignment horizontal="center" vertical="center" wrapText="1"/>
    </xf>
    <xf numFmtId="0" fontId="6" fillId="7" borderId="42" xfId="0" applyFont="1" applyFill="1" applyBorder="1" applyAlignment="1">
      <alignment horizontal="center" vertical="center" wrapText="1"/>
    </xf>
    <xf numFmtId="0" fontId="4" fillId="9" borderId="41" xfId="0" applyFont="1" applyFill="1" applyBorder="1" applyAlignment="1">
      <alignment horizontal="center" vertical="center"/>
    </xf>
    <xf numFmtId="10" fontId="4" fillId="6" borderId="41" xfId="3" applyNumberFormat="1" applyFont="1" applyFill="1" applyBorder="1" applyAlignment="1">
      <alignment horizontal="center" vertical="center"/>
    </xf>
    <xf numFmtId="10" fontId="4" fillId="7" borderId="41" xfId="3" applyNumberFormat="1" applyFont="1" applyFill="1" applyBorder="1" applyAlignment="1">
      <alignment horizontal="center" vertical="center" wrapText="1"/>
    </xf>
    <xf numFmtId="0" fontId="4" fillId="7" borderId="19" xfId="0" applyFont="1" applyFill="1" applyBorder="1" applyAlignment="1">
      <alignment horizontal="center" vertical="top" wrapText="1"/>
    </xf>
    <xf numFmtId="0" fontId="4" fillId="6" borderId="19" xfId="0" applyFont="1" applyFill="1" applyBorder="1" applyAlignment="1">
      <alignment horizontal="center" vertical="top" wrapText="1"/>
    </xf>
    <xf numFmtId="9" fontId="8" fillId="7" borderId="41" xfId="3" applyFont="1" applyFill="1" applyBorder="1" applyAlignment="1">
      <alignment horizontal="center" vertical="center" wrapText="1"/>
    </xf>
    <xf numFmtId="0" fontId="4" fillId="6" borderId="42" xfId="0" applyFont="1" applyFill="1" applyBorder="1" applyAlignment="1">
      <alignment horizontal="center" vertical="top" wrapText="1"/>
    </xf>
    <xf numFmtId="166" fontId="4" fillId="6" borderId="19" xfId="3" applyNumberFormat="1" applyFont="1" applyFill="1" applyBorder="1" applyAlignment="1">
      <alignment horizontal="center" vertical="center" wrapText="1"/>
    </xf>
    <xf numFmtId="0" fontId="9" fillId="11" borderId="41" xfId="0" applyFont="1" applyFill="1" applyBorder="1" applyAlignment="1">
      <alignment horizontal="center" vertical="top" wrapText="1"/>
    </xf>
    <xf numFmtId="0" fontId="9" fillId="19" borderId="41" xfId="0" applyFont="1" applyFill="1" applyBorder="1" applyAlignment="1">
      <alignment horizontal="center" vertical="top" wrapText="1"/>
    </xf>
    <xf numFmtId="0" fontId="4" fillId="6" borderId="41" xfId="0" applyFont="1" applyFill="1" applyBorder="1" applyAlignment="1">
      <alignment horizontal="center" vertical="top" wrapText="1"/>
    </xf>
    <xf numFmtId="10" fontId="4" fillId="8" borderId="42" xfId="0" applyNumberFormat="1" applyFont="1" applyFill="1" applyBorder="1" applyAlignment="1">
      <alignment horizontal="center" vertical="center" wrapText="1"/>
    </xf>
    <xf numFmtId="9" fontId="24" fillId="2" borderId="0" xfId="0" applyNumberFormat="1" applyFont="1" applyFill="1"/>
    <xf numFmtId="10" fontId="24" fillId="2" borderId="0" xfId="0" applyNumberFormat="1" applyFont="1" applyFill="1"/>
    <xf numFmtId="9" fontId="9" fillId="19" borderId="41" xfId="3" applyFont="1" applyFill="1" applyBorder="1" applyAlignment="1">
      <alignment horizontal="center" vertical="center" wrapText="1"/>
    </xf>
    <xf numFmtId="9" fontId="4" fillId="6" borderId="41" xfId="0" applyNumberFormat="1" applyFont="1" applyFill="1" applyBorder="1" applyAlignment="1">
      <alignment horizontal="center" vertical="center" wrapText="1"/>
    </xf>
    <xf numFmtId="0" fontId="7" fillId="7" borderId="32" xfId="0" applyFont="1" applyFill="1" applyBorder="1" applyAlignment="1">
      <alignment vertical="center" wrapText="1"/>
    </xf>
    <xf numFmtId="0" fontId="7" fillId="6" borderId="34" xfId="0" applyFont="1" applyFill="1" applyBorder="1" applyAlignment="1">
      <alignment vertical="center" wrapText="1"/>
    </xf>
    <xf numFmtId="9" fontId="0" fillId="20" borderId="1" xfId="3" applyFont="1" applyFill="1" applyBorder="1" applyAlignment="1">
      <alignment horizontal="center"/>
    </xf>
    <xf numFmtId="0" fontId="15" fillId="2" borderId="1" xfId="0" applyFont="1" applyFill="1" applyBorder="1"/>
    <xf numFmtId="0" fontId="27" fillId="2" borderId="1" xfId="0" applyFont="1" applyFill="1" applyBorder="1"/>
    <xf numFmtId="0" fontId="28" fillId="2" borderId="1" xfId="0" applyFont="1" applyFill="1" applyBorder="1"/>
    <xf numFmtId="0" fontId="0" fillId="2" borderId="1" xfId="0" applyFill="1" applyBorder="1" applyAlignment="1">
      <alignment horizontal="center"/>
    </xf>
    <xf numFmtId="0" fontId="23" fillId="2" borderId="0" xfId="14" applyNumberFormat="1" applyFont="1" applyFill="1"/>
    <xf numFmtId="10" fontId="23" fillId="2" borderId="0" xfId="3" applyNumberFormat="1" applyFont="1" applyFill="1"/>
    <xf numFmtId="10" fontId="23" fillId="2" borderId="0" xfId="0" applyNumberFormat="1" applyFont="1" applyFill="1"/>
    <xf numFmtId="10" fontId="23" fillId="13" borderId="0" xfId="0" applyNumberFormat="1" applyFont="1" applyFill="1" applyAlignment="1">
      <alignment horizontal="center" vertical="center"/>
    </xf>
    <xf numFmtId="10" fontId="2" fillId="0" borderId="0" xfId="0" applyNumberFormat="1" applyFont="1" applyAlignment="1">
      <alignment horizontal="center"/>
    </xf>
    <xf numFmtId="9" fontId="23" fillId="2" borderId="0" xfId="0" applyNumberFormat="1" applyFont="1" applyFill="1"/>
    <xf numFmtId="0" fontId="4" fillId="7" borderId="0" xfId="0" applyFont="1" applyFill="1" applyAlignment="1">
      <alignment horizontal="center" vertical="center" wrapText="1"/>
    </xf>
    <xf numFmtId="0" fontId="4" fillId="6" borderId="26" xfId="0"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20" xfId="0" applyFont="1" applyFill="1" applyBorder="1" applyAlignment="1">
      <alignment horizontal="center" vertical="center" wrapText="1"/>
    </xf>
    <xf numFmtId="0" fontId="7" fillId="7" borderId="30" xfId="0" applyFont="1" applyFill="1" applyBorder="1" applyAlignment="1">
      <alignment horizontal="center" vertical="center" wrapText="1"/>
    </xf>
    <xf numFmtId="0" fontId="4" fillId="6" borderId="30" xfId="0" applyFont="1" applyFill="1" applyBorder="1" applyAlignment="1">
      <alignment horizontal="center" vertical="center" wrapText="1"/>
    </xf>
    <xf numFmtId="0" fontId="4" fillId="7" borderId="50" xfId="0" applyFont="1" applyFill="1" applyBorder="1" applyAlignment="1">
      <alignment horizontal="center" vertical="center" wrapText="1"/>
    </xf>
    <xf numFmtId="0" fontId="4" fillId="6" borderId="73" xfId="0" applyFont="1" applyFill="1" applyBorder="1" applyAlignment="1">
      <alignment horizontal="center" vertical="center" wrapText="1"/>
    </xf>
    <xf numFmtId="0" fontId="4" fillId="7" borderId="30" xfId="0" applyFont="1" applyFill="1" applyBorder="1" applyAlignment="1">
      <alignment horizontal="center" vertical="center" wrapText="1"/>
    </xf>
    <xf numFmtId="0" fontId="4" fillId="7" borderId="32" xfId="0" applyFont="1" applyFill="1" applyBorder="1" applyAlignment="1">
      <alignment horizontal="center" vertical="center" wrapText="1"/>
    </xf>
    <xf numFmtId="0" fontId="0" fillId="0" borderId="0" xfId="0" applyAlignment="1">
      <alignment horizontal="right" vertical="center"/>
    </xf>
    <xf numFmtId="0" fontId="0" fillId="22" borderId="0" xfId="0" applyFill="1" applyAlignment="1">
      <alignment vertical="center"/>
    </xf>
    <xf numFmtId="0" fontId="0" fillId="16" borderId="0" xfId="0" applyFill="1" applyAlignment="1">
      <alignment vertical="center"/>
    </xf>
    <xf numFmtId="0" fontId="3" fillId="0" borderId="0" xfId="0" applyFont="1"/>
    <xf numFmtId="0" fontId="3" fillId="0" borderId="41" xfId="0" applyFont="1" applyBorder="1" applyAlignment="1">
      <alignment horizontal="center" wrapText="1"/>
    </xf>
    <xf numFmtId="0" fontId="3" fillId="0" borderId="0" xfId="0" applyFont="1" applyAlignment="1">
      <alignment wrapText="1"/>
    </xf>
    <xf numFmtId="0" fontId="7" fillId="6" borderId="19" xfId="0" applyFont="1" applyFill="1" applyBorder="1" applyAlignment="1">
      <alignment horizontal="center" vertical="center" wrapText="1"/>
    </xf>
    <xf numFmtId="0" fontId="7" fillId="7" borderId="19" xfId="0" applyFont="1" applyFill="1" applyBorder="1" applyAlignment="1">
      <alignment horizontal="center" vertical="center" wrapText="1"/>
    </xf>
    <xf numFmtId="0" fontId="7" fillId="6" borderId="21"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0" fillId="0" borderId="20" xfId="0" applyBorder="1" applyAlignment="1">
      <alignment horizontal="center" wrapText="1"/>
    </xf>
    <xf numFmtId="0" fontId="0" fillId="0" borderId="0" xfId="0" applyAlignment="1">
      <alignment horizontal="center" wrapText="1"/>
    </xf>
    <xf numFmtId="0" fontId="2" fillId="3" borderId="56" xfId="0" applyFont="1" applyFill="1" applyBorder="1" applyAlignment="1">
      <alignment horizontal="center" vertical="center"/>
    </xf>
    <xf numFmtId="0" fontId="23" fillId="2" borderId="85" xfId="0" applyFont="1" applyFill="1" applyBorder="1"/>
    <xf numFmtId="10" fontId="24" fillId="2" borderId="85" xfId="0" applyNumberFormat="1" applyFont="1" applyFill="1" applyBorder="1"/>
    <xf numFmtId="10" fontId="15" fillId="2" borderId="85" xfId="0" applyNumberFormat="1" applyFont="1" applyFill="1" applyBorder="1"/>
    <xf numFmtId="0" fontId="24" fillId="2" borderId="85" xfId="0" applyFont="1" applyFill="1" applyBorder="1"/>
    <xf numFmtId="10" fontId="24" fillId="2" borderId="85" xfId="3" applyNumberFormat="1" applyFont="1" applyFill="1" applyBorder="1"/>
    <xf numFmtId="10" fontId="0" fillId="2" borderId="85" xfId="0" applyNumberFormat="1" applyFill="1" applyBorder="1"/>
    <xf numFmtId="0" fontId="0" fillId="2" borderId="85" xfId="0" applyFill="1" applyBorder="1"/>
    <xf numFmtId="9" fontId="18" fillId="23" borderId="85" xfId="0" applyNumberFormat="1" applyFont="1" applyFill="1" applyBorder="1" applyAlignment="1">
      <alignment horizontal="center" vertical="center"/>
    </xf>
    <xf numFmtId="0" fontId="18" fillId="23" borderId="85" xfId="0" applyFont="1" applyFill="1" applyBorder="1" applyAlignment="1">
      <alignment horizontal="center" vertical="center"/>
    </xf>
    <xf numFmtId="0" fontId="3" fillId="23" borderId="85" xfId="0" applyFont="1" applyFill="1" applyBorder="1" applyAlignment="1">
      <alignment horizontal="center" vertical="center"/>
    </xf>
    <xf numFmtId="0" fontId="14" fillId="2" borderId="1" xfId="0" applyFont="1" applyFill="1" applyBorder="1" applyAlignment="1">
      <alignment horizontal="center" vertical="center"/>
    </xf>
    <xf numFmtId="0" fontId="34" fillId="2" borderId="1" xfId="0" applyFont="1" applyFill="1" applyBorder="1" applyAlignment="1">
      <alignment horizontal="center" vertical="center" wrapText="1" readingOrder="1"/>
    </xf>
    <xf numFmtId="0" fontId="35" fillId="2" borderId="1" xfId="0" applyFont="1" applyFill="1" applyBorder="1" applyAlignment="1">
      <alignment wrapText="1" readingOrder="1"/>
    </xf>
    <xf numFmtId="0" fontId="3" fillId="6" borderId="84" xfId="0" applyFont="1" applyFill="1" applyBorder="1" applyAlignment="1">
      <alignment horizontal="center" vertical="center"/>
    </xf>
    <xf numFmtId="0" fontId="0" fillId="2" borderId="84" xfId="0" applyFill="1" applyBorder="1" applyAlignment="1">
      <alignment horizontal="center" vertical="center"/>
    </xf>
    <xf numFmtId="0" fontId="2" fillId="3" borderId="58" xfId="0" applyFont="1" applyFill="1" applyBorder="1" applyAlignment="1">
      <alignment horizontal="center" vertical="center" wrapText="1"/>
    </xf>
    <xf numFmtId="0" fontId="31" fillId="0" borderId="59" xfId="0" applyFont="1" applyBorder="1" applyAlignment="1">
      <alignment horizontal="left" vertical="top" wrapText="1"/>
    </xf>
    <xf numFmtId="10" fontId="12" fillId="13" borderId="60" xfId="0" applyNumberFormat="1" applyFont="1" applyFill="1" applyBorder="1" applyAlignment="1">
      <alignment horizontal="center" vertical="center"/>
    </xf>
    <xf numFmtId="0" fontId="29" fillId="0" borderId="59" xfId="0" applyFont="1" applyBorder="1" applyAlignment="1">
      <alignment horizontal="left" vertical="top" wrapText="1"/>
    </xf>
    <xf numFmtId="0" fontId="30" fillId="0" borderId="59" xfId="0" applyFont="1" applyBorder="1" applyAlignment="1">
      <alignment horizontal="left" vertical="top" wrapText="1"/>
    </xf>
    <xf numFmtId="0" fontId="32" fillId="0" borderId="59" xfId="0" applyFont="1" applyBorder="1" applyAlignment="1">
      <alignment horizontal="left" vertical="top" wrapText="1"/>
    </xf>
    <xf numFmtId="0" fontId="2" fillId="3" borderId="86" xfId="0" applyFont="1" applyFill="1" applyBorder="1" applyAlignment="1">
      <alignment horizontal="center"/>
    </xf>
    <xf numFmtId="10" fontId="2" fillId="3" borderId="69" xfId="0" applyNumberFormat="1" applyFont="1" applyFill="1" applyBorder="1" applyAlignment="1">
      <alignment horizontal="center"/>
    </xf>
    <xf numFmtId="0" fontId="31" fillId="0" borderId="59" xfId="0" applyFont="1" applyBorder="1" applyAlignment="1">
      <alignment horizontal="left" vertical="center" wrapText="1"/>
    </xf>
    <xf numFmtId="0" fontId="29" fillId="0" borderId="59" xfId="0" applyFont="1" applyBorder="1" applyAlignment="1">
      <alignment horizontal="left" vertical="center" wrapText="1"/>
    </xf>
    <xf numFmtId="0" fontId="30" fillId="0" borderId="59" xfId="0" applyFont="1" applyBorder="1" applyAlignment="1">
      <alignment horizontal="left" vertical="center" wrapText="1"/>
    </xf>
    <xf numFmtId="0" fontId="32" fillId="0" borderId="59" xfId="0" applyFont="1" applyBorder="1" applyAlignment="1">
      <alignment horizontal="left" vertical="center" wrapText="1"/>
    </xf>
    <xf numFmtId="0" fontId="3" fillId="2" borderId="1" xfId="0" applyFont="1" applyFill="1" applyBorder="1" applyAlignment="1">
      <alignment horizontal="center"/>
    </xf>
    <xf numFmtId="9" fontId="0" fillId="21" borderId="27" xfId="3" applyFont="1" applyFill="1" applyBorder="1" applyAlignment="1">
      <alignment horizontal="center"/>
    </xf>
    <xf numFmtId="9" fontId="0" fillId="21" borderId="23" xfId="3" applyFont="1" applyFill="1" applyBorder="1" applyAlignment="1">
      <alignment horizontal="center"/>
    </xf>
    <xf numFmtId="9" fontId="0" fillId="18" borderId="27" xfId="3" applyFont="1" applyFill="1" applyBorder="1" applyAlignment="1">
      <alignment horizontal="center"/>
    </xf>
    <xf numFmtId="9" fontId="0" fillId="18" borderId="23" xfId="3" applyFont="1" applyFill="1" applyBorder="1" applyAlignment="1">
      <alignment horizontal="center"/>
    </xf>
    <xf numFmtId="0" fontId="2" fillId="3" borderId="56" xfId="0" applyFont="1" applyFill="1" applyBorder="1" applyAlignment="1">
      <alignment horizontal="center" vertical="center"/>
    </xf>
    <xf numFmtId="0" fontId="2" fillId="3" borderId="59" xfId="0" applyFont="1" applyFill="1" applyBorder="1" applyAlignment="1">
      <alignment horizontal="center" vertical="center"/>
    </xf>
    <xf numFmtId="0" fontId="10" fillId="12" borderId="57" xfId="0" applyFont="1" applyFill="1" applyBorder="1" applyAlignment="1">
      <alignment horizontal="center" vertical="center"/>
    </xf>
    <xf numFmtId="0" fontId="10" fillId="12" borderId="58" xfId="0" applyFont="1" applyFill="1" applyBorder="1" applyAlignment="1">
      <alignment horizontal="center" vertical="center"/>
    </xf>
    <xf numFmtId="0" fontId="3" fillId="2" borderId="27" xfId="0" applyFont="1" applyFill="1" applyBorder="1" applyAlignment="1">
      <alignment horizontal="center"/>
    </xf>
    <xf numFmtId="0" fontId="3" fillId="2" borderId="77" xfId="0" applyFont="1" applyFill="1" applyBorder="1" applyAlignment="1">
      <alignment horizontal="center"/>
    </xf>
    <xf numFmtId="0" fontId="3" fillId="2" borderId="23" xfId="0" applyFont="1" applyFill="1" applyBorder="1" applyAlignment="1">
      <alignment horizontal="center"/>
    </xf>
    <xf numFmtId="0" fontId="33" fillId="24" borderId="1" xfId="0" applyFont="1" applyFill="1" applyBorder="1" applyAlignment="1">
      <alignment horizontal="left"/>
    </xf>
    <xf numFmtId="0" fontId="3" fillId="7" borderId="1" xfId="0" applyFont="1" applyFill="1" applyBorder="1" applyAlignment="1">
      <alignment horizontal="center"/>
    </xf>
    <xf numFmtId="0" fontId="4" fillId="6" borderId="20" xfId="3" applyNumberFormat="1" applyFont="1" applyFill="1" applyBorder="1" applyAlignment="1">
      <alignment horizontal="center" vertical="center" wrapText="1"/>
    </xf>
    <xf numFmtId="0" fontId="4" fillId="6" borderId="22" xfId="3" applyNumberFormat="1" applyFont="1" applyFill="1" applyBorder="1" applyAlignment="1">
      <alignment horizontal="center" vertical="center" wrapText="1"/>
    </xf>
    <xf numFmtId="10" fontId="4" fillId="6" borderId="20" xfId="3" applyNumberFormat="1" applyFont="1" applyFill="1" applyBorder="1" applyAlignment="1">
      <alignment horizontal="center" vertical="center" wrapText="1"/>
    </xf>
    <xf numFmtId="10" fontId="4" fillId="6" borderId="22" xfId="3" applyNumberFormat="1" applyFont="1" applyFill="1" applyBorder="1" applyAlignment="1">
      <alignment horizontal="center" vertical="center" wrapText="1"/>
    </xf>
    <xf numFmtId="9" fontId="4" fillId="6" borderId="20" xfId="3" applyFont="1" applyFill="1" applyBorder="1" applyAlignment="1">
      <alignment horizontal="center" vertical="center" wrapText="1"/>
    </xf>
    <xf numFmtId="9" fontId="4" fillId="6" borderId="22" xfId="3" applyFont="1" applyFill="1" applyBorder="1" applyAlignment="1">
      <alignment horizontal="center" vertical="center" wrapText="1"/>
    </xf>
    <xf numFmtId="0" fontId="4" fillId="6" borderId="20"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18" fillId="14" borderId="2" xfId="0" applyFont="1" applyFill="1" applyBorder="1" applyAlignment="1">
      <alignment horizontal="center" vertical="center" wrapText="1"/>
    </xf>
    <xf numFmtId="0" fontId="18" fillId="14" borderId="3" xfId="0" applyFont="1" applyFill="1" applyBorder="1" applyAlignment="1">
      <alignment horizontal="center" vertical="center" wrapText="1"/>
    </xf>
    <xf numFmtId="0" fontId="18" fillId="14" borderId="4"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5" fillId="2" borderId="0" xfId="0" applyFont="1" applyFill="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4" fillId="7" borderId="26" xfId="0" applyFont="1" applyFill="1" applyBorder="1" applyAlignment="1">
      <alignment horizontal="center" vertical="center" wrapText="1"/>
    </xf>
    <xf numFmtId="0" fontId="4" fillId="7" borderId="0" xfId="0" applyFont="1" applyFill="1" applyAlignment="1">
      <alignment horizontal="center" vertical="center" wrapText="1"/>
    </xf>
    <xf numFmtId="0" fontId="4" fillId="6" borderId="29"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7" borderId="19" xfId="0" applyFont="1" applyFill="1" applyBorder="1" applyAlignment="1">
      <alignment horizontal="center" vertical="center"/>
    </xf>
    <xf numFmtId="9" fontId="4" fillId="7" borderId="19" xfId="3"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7" borderId="20"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4" fillId="6" borderId="21"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22"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4" fillId="2" borderId="0" xfId="0" applyFont="1" applyFill="1" applyAlignment="1">
      <alignment horizontal="center" vertical="center"/>
    </xf>
    <xf numFmtId="0" fontId="4" fillId="2" borderId="39" xfId="0" applyFont="1" applyFill="1" applyBorder="1" applyAlignment="1">
      <alignment horizontal="center" vertical="center"/>
    </xf>
    <xf numFmtId="0" fontId="7" fillId="7" borderId="24"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7" fillId="7" borderId="0" xfId="0" applyFont="1" applyFill="1" applyAlignment="1">
      <alignment horizontal="center" vertical="center" wrapText="1"/>
    </xf>
    <xf numFmtId="0" fontId="7" fillId="6" borderId="16" xfId="0" applyFont="1" applyFill="1" applyBorder="1" applyAlignment="1">
      <alignment horizontal="center" vertical="center" wrapText="1"/>
    </xf>
    <xf numFmtId="0" fontId="7" fillId="6" borderId="0" xfId="0" applyFont="1" applyFill="1" applyAlignment="1">
      <alignment horizontal="center" vertical="center" wrapText="1"/>
    </xf>
    <xf numFmtId="0" fontId="7" fillId="6" borderId="26"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18" xfId="0" applyFont="1" applyFill="1" applyBorder="1" applyAlignment="1">
      <alignment horizontal="center" vertical="center" wrapText="1"/>
    </xf>
    <xf numFmtId="0" fontId="8" fillId="6" borderId="20"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7" fillId="7" borderId="26"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7" fillId="6" borderId="76" xfId="0" applyFont="1" applyFill="1" applyBorder="1" applyAlignment="1">
      <alignment horizontal="center" vertical="center" wrapText="1"/>
    </xf>
    <xf numFmtId="10" fontId="6" fillId="6" borderId="20" xfId="3" applyNumberFormat="1" applyFont="1" applyFill="1" applyBorder="1" applyAlignment="1">
      <alignment horizontal="center" vertical="center" wrapText="1"/>
    </xf>
    <xf numFmtId="10" fontId="6" fillId="6" borderId="22" xfId="3" applyNumberFormat="1" applyFont="1" applyFill="1" applyBorder="1" applyAlignment="1">
      <alignment horizontal="center" vertical="center" wrapText="1"/>
    </xf>
    <xf numFmtId="0" fontId="6" fillId="6" borderId="20" xfId="3" applyNumberFormat="1" applyFont="1" applyFill="1" applyBorder="1" applyAlignment="1">
      <alignment horizontal="center" vertical="center" wrapText="1"/>
    </xf>
    <xf numFmtId="0" fontId="6" fillId="6" borderId="22" xfId="3" applyNumberFormat="1" applyFont="1" applyFill="1" applyBorder="1" applyAlignment="1">
      <alignment horizontal="center" vertical="center" wrapText="1"/>
    </xf>
    <xf numFmtId="9" fontId="4" fillId="7" borderId="48" xfId="0" applyNumberFormat="1" applyFont="1" applyFill="1" applyBorder="1" applyAlignment="1">
      <alignment horizontal="center" vertical="center" wrapText="1"/>
    </xf>
    <xf numFmtId="9" fontId="4" fillId="7" borderId="18" xfId="0" applyNumberFormat="1" applyFont="1" applyFill="1" applyBorder="1" applyAlignment="1">
      <alignment horizontal="center" vertical="center" wrapText="1"/>
    </xf>
    <xf numFmtId="0" fontId="7" fillId="7" borderId="31" xfId="0" applyFont="1" applyFill="1" applyBorder="1" applyAlignment="1">
      <alignment horizontal="center" vertical="center" wrapText="1"/>
    </xf>
    <xf numFmtId="0" fontId="7" fillId="7" borderId="33" xfId="0" applyFont="1" applyFill="1" applyBorder="1" applyAlignment="1">
      <alignment horizontal="center" vertical="center" wrapText="1"/>
    </xf>
    <xf numFmtId="0" fontId="7" fillId="7" borderId="32" xfId="0" applyFont="1" applyFill="1" applyBorder="1" applyAlignment="1">
      <alignment horizontal="center" vertical="center" wrapText="1"/>
    </xf>
    <xf numFmtId="0" fontId="7" fillId="7" borderId="34" xfId="0" applyFont="1" applyFill="1" applyBorder="1" applyAlignment="1">
      <alignment horizontal="center" vertical="center" wrapText="1"/>
    </xf>
    <xf numFmtId="0" fontId="7" fillId="7" borderId="30" xfId="0" applyFont="1" applyFill="1" applyBorder="1" applyAlignment="1">
      <alignment horizontal="center" vertical="center" wrapText="1"/>
    </xf>
    <xf numFmtId="0" fontId="4" fillId="7" borderId="78" xfId="0" applyFont="1" applyFill="1" applyBorder="1" applyAlignment="1">
      <alignment horizontal="center" vertical="center" wrapText="1"/>
    </xf>
    <xf numFmtId="0" fontId="4" fillId="7" borderId="79" xfId="0" applyFont="1" applyFill="1" applyBorder="1" applyAlignment="1">
      <alignment horizontal="center" vertical="center" wrapText="1"/>
    </xf>
    <xf numFmtId="0" fontId="4" fillId="6" borderId="80" xfId="0" applyFont="1" applyFill="1" applyBorder="1" applyAlignment="1">
      <alignment horizontal="center" vertical="center" wrapText="1"/>
    </xf>
    <xf numFmtId="0" fontId="4" fillId="6" borderId="81" xfId="0" applyFont="1" applyFill="1" applyBorder="1" applyAlignment="1">
      <alignment horizontal="center" vertical="center" wrapText="1"/>
    </xf>
    <xf numFmtId="0" fontId="4" fillId="6" borderId="30" xfId="0" applyFont="1" applyFill="1" applyBorder="1" applyAlignment="1">
      <alignment horizontal="center" vertical="center" wrapText="1"/>
    </xf>
    <xf numFmtId="0" fontId="7" fillId="7" borderId="49" xfId="0" applyFont="1" applyFill="1" applyBorder="1" applyAlignment="1">
      <alignment horizontal="center" vertical="center" wrapText="1"/>
    </xf>
    <xf numFmtId="0" fontId="7" fillId="6" borderId="50" xfId="0" applyFont="1" applyFill="1" applyBorder="1" applyAlignment="1">
      <alignment horizontal="center" vertical="center" wrapText="1"/>
    </xf>
    <xf numFmtId="0" fontId="7" fillId="6" borderId="51" xfId="0" applyFont="1" applyFill="1" applyBorder="1" applyAlignment="1">
      <alignment horizontal="center" vertical="center" wrapText="1"/>
    </xf>
    <xf numFmtId="0" fontId="7" fillId="6" borderId="52" xfId="0" applyFont="1" applyFill="1" applyBorder="1" applyAlignment="1">
      <alignment horizontal="center" vertical="center" wrapText="1"/>
    </xf>
    <xf numFmtId="0" fontId="7" fillId="7" borderId="82" xfId="0" applyFont="1" applyFill="1" applyBorder="1" applyAlignment="1">
      <alignment horizontal="center" vertical="center" wrapText="1"/>
    </xf>
    <xf numFmtId="0" fontId="7" fillId="7" borderId="83" xfId="0" applyFont="1" applyFill="1" applyBorder="1" applyAlignment="1">
      <alignment horizontal="center" vertical="center" wrapText="1"/>
    </xf>
    <xf numFmtId="9" fontId="4" fillId="7" borderId="24" xfId="3" applyFont="1" applyFill="1" applyBorder="1" applyAlignment="1">
      <alignment horizontal="center" vertical="center" wrapText="1"/>
    </xf>
    <xf numFmtId="9" fontId="4" fillId="7" borderId="18" xfId="3" applyFont="1" applyFill="1" applyBorder="1" applyAlignment="1">
      <alignment horizontal="center" vertical="center" wrapText="1"/>
    </xf>
    <xf numFmtId="0" fontId="4" fillId="7" borderId="49" xfId="0" applyFont="1" applyFill="1" applyBorder="1" applyAlignment="1">
      <alignment horizontal="center" vertical="center" wrapText="1"/>
    </xf>
    <xf numFmtId="0" fontId="4" fillId="7" borderId="71" xfId="0" applyFont="1" applyFill="1" applyBorder="1" applyAlignment="1">
      <alignment horizontal="center" vertical="center" wrapText="1"/>
    </xf>
    <xf numFmtId="0" fontId="4" fillId="7" borderId="72" xfId="0" applyFont="1" applyFill="1" applyBorder="1" applyAlignment="1">
      <alignment horizontal="center" vertical="center" wrapText="1"/>
    </xf>
    <xf numFmtId="0" fontId="4" fillId="7" borderId="50" xfId="0" applyFont="1" applyFill="1" applyBorder="1" applyAlignment="1">
      <alignment horizontal="center" vertical="center" wrapText="1"/>
    </xf>
    <xf numFmtId="0" fontId="4" fillId="7" borderId="52" xfId="0" applyFont="1" applyFill="1" applyBorder="1" applyAlignment="1">
      <alignment horizontal="center" vertical="center" wrapText="1"/>
    </xf>
    <xf numFmtId="0" fontId="4" fillId="7" borderId="51" xfId="0" applyFont="1" applyFill="1" applyBorder="1" applyAlignment="1">
      <alignment horizontal="center" vertical="center" wrapText="1"/>
    </xf>
    <xf numFmtId="0" fontId="4" fillId="6" borderId="50" xfId="0" applyFont="1" applyFill="1" applyBorder="1" applyAlignment="1">
      <alignment horizontal="center" vertical="center" wrapText="1"/>
    </xf>
    <xf numFmtId="0" fontId="4" fillId="6" borderId="51" xfId="0" applyFont="1" applyFill="1" applyBorder="1" applyAlignment="1">
      <alignment horizontal="center" vertical="center" wrapText="1"/>
    </xf>
    <xf numFmtId="0" fontId="4" fillId="6" borderId="52"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4" fillId="7" borderId="41" xfId="0" applyFont="1" applyFill="1" applyBorder="1" applyAlignment="1">
      <alignment horizontal="center" vertical="center" wrapText="1"/>
    </xf>
    <xf numFmtId="0" fontId="4" fillId="6" borderId="73" xfId="0" applyFont="1" applyFill="1" applyBorder="1" applyAlignment="1">
      <alignment horizontal="center" vertical="center" wrapText="1"/>
    </xf>
    <xf numFmtId="0" fontId="4" fillId="6" borderId="74" xfId="0" applyFont="1" applyFill="1" applyBorder="1" applyAlignment="1">
      <alignment horizontal="center" vertical="center" wrapText="1"/>
    </xf>
    <xf numFmtId="0" fontId="4" fillId="6" borderId="75" xfId="0" applyFont="1" applyFill="1" applyBorder="1" applyAlignment="1">
      <alignment horizontal="center" vertical="center" wrapText="1"/>
    </xf>
    <xf numFmtId="0" fontId="4" fillId="7" borderId="73" xfId="0" applyFont="1" applyFill="1" applyBorder="1" applyAlignment="1">
      <alignment horizontal="center" vertical="center" wrapText="1"/>
    </xf>
    <xf numFmtId="0" fontId="4" fillId="7" borderId="74" xfId="0" applyFont="1" applyFill="1" applyBorder="1" applyAlignment="1">
      <alignment horizontal="center" vertical="center" wrapText="1"/>
    </xf>
    <xf numFmtId="0" fontId="4" fillId="7" borderId="7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4" fillId="7" borderId="42"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4" fillId="7" borderId="30" xfId="0" applyFont="1" applyFill="1" applyBorder="1" applyAlignment="1">
      <alignment horizontal="center" vertical="center" wrapText="1"/>
    </xf>
    <xf numFmtId="0" fontId="4" fillId="7" borderId="32" xfId="0" applyFont="1" applyFill="1" applyBorder="1" applyAlignment="1">
      <alignment horizontal="center" vertical="center" wrapText="1"/>
    </xf>
    <xf numFmtId="0" fontId="4" fillId="7" borderId="34" xfId="0" applyFont="1" applyFill="1" applyBorder="1" applyAlignment="1">
      <alignment horizontal="center" vertical="center" wrapText="1"/>
    </xf>
    <xf numFmtId="41" fontId="7" fillId="6" borderId="30" xfId="1" applyFont="1" applyFill="1" applyBorder="1" applyAlignment="1">
      <alignment horizontal="center" vertical="center" wrapText="1"/>
    </xf>
    <xf numFmtId="0" fontId="4" fillId="7"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168" fontId="4" fillId="7" borderId="44" xfId="3" applyNumberFormat="1" applyFont="1" applyFill="1" applyBorder="1" applyAlignment="1">
      <alignment horizontal="center" vertical="center" wrapText="1"/>
    </xf>
    <xf numFmtId="0" fontId="7" fillId="7" borderId="20" xfId="0" applyFont="1" applyFill="1" applyBorder="1" applyAlignment="1">
      <alignment horizontal="center" vertical="center" wrapText="1"/>
    </xf>
    <xf numFmtId="0" fontId="7" fillId="7" borderId="22" xfId="0" applyFont="1" applyFill="1" applyBorder="1" applyAlignment="1">
      <alignment horizontal="center" vertical="center" wrapText="1"/>
    </xf>
  </cellXfs>
  <cellStyles count="15">
    <cellStyle name="Comma [0] 2" xfId="9" xr:uid="{BD0B569C-BF38-4286-BBED-87BE07D3E39A}"/>
    <cellStyle name="Currency [0] 2" xfId="10" xr:uid="{7FDE4C19-3430-4C8E-B1D5-3B2273EBA1BA}"/>
    <cellStyle name="Millares" xfId="14" builtinId="3"/>
    <cellStyle name="Millares [0]" xfId="1" builtinId="6"/>
    <cellStyle name="Millares [0] 2" xfId="6" xr:uid="{00000000-0005-0000-0000-000001000000}"/>
    <cellStyle name="Millares [0] 2 2" xfId="12" xr:uid="{B56FB6D3-8C8F-4ADF-B600-D567E6CD09EA}"/>
    <cellStyle name="Moneda [0]" xfId="2" builtinId="7"/>
    <cellStyle name="Moneda [0] 2" xfId="5" xr:uid="{00000000-0005-0000-0000-000003000000}"/>
    <cellStyle name="Moneda [0] 3" xfId="7" xr:uid="{00000000-0005-0000-0000-000004000000}"/>
    <cellStyle name="Moneda [0] 3 2" xfId="13" xr:uid="{350C885A-97EA-4F8E-893B-7B09422B3D57}"/>
    <cellStyle name="Moneda 2" xfId="4" xr:uid="{00000000-0005-0000-0000-000005000000}"/>
    <cellStyle name="Moneda 2 2" xfId="11" xr:uid="{686B41F9-354E-4BCD-8A1F-6DCA4EAA3959}"/>
    <cellStyle name="Normal" xfId="0" builtinId="0"/>
    <cellStyle name="Normal 4" xfId="8" xr:uid="{0D4C35EF-652D-4BDD-8268-F4D073793885}"/>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sharedStrings" Target="sharedStrings.xml"/><Relationship Id="rId35"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Gráficas!$B$2</c:f>
              <c:strCache>
                <c:ptCount val="1"/>
                <c:pt idx="0">
                  <c:v>OAP</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Gráficas!$C$2:$D$2</c:f>
              <c:numCache>
                <c:formatCode>0.00%</c:formatCode>
                <c:ptCount val="2"/>
                <c:pt idx="0">
                  <c:v>0.45414000000000004</c:v>
                </c:pt>
                <c:pt idx="1">
                  <c:v>0.45</c:v>
                </c:pt>
              </c:numCache>
            </c:numRef>
          </c:val>
          <c:extLst>
            <c:ext xmlns:c16="http://schemas.microsoft.com/office/drawing/2014/chart" uri="{C3380CC4-5D6E-409C-BE32-E72D297353CC}">
              <c16:uniqueId val="{00000000-AFFD-476D-B59C-4ED393EDFAFD}"/>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AFFD-476D-B59C-4ED393EDFAFD}"/>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Gráficas!$B$11</c:f>
              <c:strCache>
                <c:ptCount val="1"/>
                <c:pt idx="0">
                  <c:v>SIPTA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Gráficas!$C$11:$D$11</c:f>
              <c:numCache>
                <c:formatCode>0.00%</c:formatCode>
                <c:ptCount val="2"/>
                <c:pt idx="0">
                  <c:v>0.56810350877192983</c:v>
                </c:pt>
                <c:pt idx="1">
                  <c:v>0.49199999999999999</c:v>
                </c:pt>
              </c:numCache>
            </c:numRef>
          </c:val>
          <c:extLst>
            <c:ext xmlns:c16="http://schemas.microsoft.com/office/drawing/2014/chart" uri="{C3380CC4-5D6E-409C-BE32-E72D297353CC}">
              <c16:uniqueId val="{00000000-006E-4EC9-9796-A1B0B8007807}"/>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006E-4EC9-9796-A1B0B8007807}"/>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Gráficas!$B$12</c:f>
              <c:strCache>
                <c:ptCount val="1"/>
                <c:pt idx="0">
                  <c:v>OCDI</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0AE8-4E0F-818A-0797A882FE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Gráficas!$C$12:$D$12</c:f>
              <c:numCache>
                <c:formatCode>0.00%</c:formatCode>
                <c:ptCount val="2"/>
                <c:pt idx="0">
                  <c:v>0.56799999999999995</c:v>
                </c:pt>
                <c:pt idx="1">
                  <c:v>0</c:v>
                </c:pt>
              </c:numCache>
            </c:numRef>
          </c:val>
          <c:extLst>
            <c:ext xmlns:c16="http://schemas.microsoft.com/office/drawing/2014/chart" uri="{C3380CC4-5D6E-409C-BE32-E72D297353CC}">
              <c16:uniqueId val="{00000000-0AE8-4E0F-818A-0797A882FE53}"/>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0AE8-4E0F-818A-0797A882FE53}"/>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Gráficas!$B$3</c:f>
              <c:strCache>
                <c:ptCount val="1"/>
                <c:pt idx="0">
                  <c:v>OAJ</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A201-456E-ACD6-E92673D8FD4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Gráficas!$C$3:$D$3</c:f>
              <c:numCache>
                <c:formatCode>0.00%</c:formatCode>
                <c:ptCount val="2"/>
                <c:pt idx="0">
                  <c:v>0.71</c:v>
                </c:pt>
                <c:pt idx="1">
                  <c:v>0</c:v>
                </c:pt>
              </c:numCache>
            </c:numRef>
          </c:val>
          <c:extLst>
            <c:ext xmlns:c16="http://schemas.microsoft.com/office/drawing/2014/chart" uri="{C3380CC4-5D6E-409C-BE32-E72D297353CC}">
              <c16:uniqueId val="{00000000-A201-456E-ACD6-E92673D8FD49}"/>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A201-456E-ACD6-E92673D8FD49}"/>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Gráficas!$B$4</c:f>
              <c:strCache>
                <c:ptCount val="1"/>
                <c:pt idx="0">
                  <c:v>OTI</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4ED4-461B-85C4-5FECE8B664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Gráficas!$C$4:$D$4</c:f>
              <c:numCache>
                <c:formatCode>0.00%</c:formatCode>
                <c:ptCount val="2"/>
                <c:pt idx="0">
                  <c:v>0.43333333333333335</c:v>
                </c:pt>
                <c:pt idx="1">
                  <c:v>0</c:v>
                </c:pt>
              </c:numCache>
            </c:numRef>
          </c:val>
          <c:extLst>
            <c:ext xmlns:c16="http://schemas.microsoft.com/office/drawing/2014/chart" uri="{C3380CC4-5D6E-409C-BE32-E72D297353CC}">
              <c16:uniqueId val="{00000001-4ED4-461B-85C4-5FECE8B664C4}"/>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2-4ED4-461B-85C4-5FECE8B664C4}"/>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Gráficas!$B$5</c:f>
              <c:strCache>
                <c:ptCount val="1"/>
                <c:pt idx="0">
                  <c:v>Comunicaciones</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2AF0-44D4-B4AF-FA3ED5A7B5D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Gráficas!$C$5:$D$5</c:f>
              <c:numCache>
                <c:formatCode>0.00%</c:formatCode>
                <c:ptCount val="2"/>
                <c:pt idx="0">
                  <c:v>0.91</c:v>
                </c:pt>
                <c:pt idx="1">
                  <c:v>0</c:v>
                </c:pt>
              </c:numCache>
            </c:numRef>
          </c:val>
          <c:extLst>
            <c:ext xmlns:c16="http://schemas.microsoft.com/office/drawing/2014/chart" uri="{C3380CC4-5D6E-409C-BE32-E72D297353CC}">
              <c16:uniqueId val="{00000001-2AF0-44D4-B4AF-FA3ED5A7B5D4}"/>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2-2AF0-44D4-B4AF-FA3ED5A7B5D4}"/>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Gráficas!$B$6</c:f>
              <c:strCache>
                <c:ptCount val="1"/>
                <c:pt idx="0">
                  <c:v>OCI</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4F1D-4CA5-9849-4FD6FDC29D9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Gráficas!$C$6:$D$6</c:f>
              <c:numCache>
                <c:formatCode>0.00%</c:formatCode>
                <c:ptCount val="2"/>
                <c:pt idx="0">
                  <c:v>0.49578927536842105</c:v>
                </c:pt>
                <c:pt idx="1">
                  <c:v>0</c:v>
                </c:pt>
              </c:numCache>
            </c:numRef>
          </c:val>
          <c:extLst>
            <c:ext xmlns:c16="http://schemas.microsoft.com/office/drawing/2014/chart" uri="{C3380CC4-5D6E-409C-BE32-E72D297353CC}">
              <c16:uniqueId val="{00000000-4F1D-4CA5-9849-4FD6FDC29D97}"/>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4F1D-4CA5-9849-4FD6FDC29D97}"/>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Gráficas!$B$7</c:f>
              <c:strCache>
                <c:ptCount val="1"/>
                <c:pt idx="0">
                  <c:v>SAF</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Gráficas!$C$7:$D$7</c:f>
              <c:numCache>
                <c:formatCode>0.00%</c:formatCode>
                <c:ptCount val="2"/>
                <c:pt idx="0">
                  <c:v>0.56584009821801606</c:v>
                </c:pt>
                <c:pt idx="1">
                  <c:v>0.63664999999999994</c:v>
                </c:pt>
              </c:numCache>
            </c:numRef>
          </c:val>
          <c:extLst>
            <c:ext xmlns:c16="http://schemas.microsoft.com/office/drawing/2014/chart" uri="{C3380CC4-5D6E-409C-BE32-E72D297353CC}">
              <c16:uniqueId val="{00000001-6818-4EA7-880A-9655B9541B79}"/>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2-6818-4EA7-880A-9655B9541B79}"/>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Gráficas!$B$8</c:f>
              <c:strCache>
                <c:ptCount val="1"/>
                <c:pt idx="0">
                  <c:v>SMPCA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Gráficas!$C$8:$D$8</c:f>
              <c:numCache>
                <c:formatCode>0.00%</c:formatCode>
                <c:ptCount val="2"/>
                <c:pt idx="0">
                  <c:v>0.58373325333333326</c:v>
                </c:pt>
                <c:pt idx="1">
                  <c:v>0.43064999999999998</c:v>
                </c:pt>
              </c:numCache>
            </c:numRef>
          </c:val>
          <c:extLst>
            <c:ext xmlns:c16="http://schemas.microsoft.com/office/drawing/2014/chart" uri="{C3380CC4-5D6E-409C-BE32-E72D297353CC}">
              <c16:uniqueId val="{00000000-32D3-4808-8293-4992EB062881}"/>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32D3-4808-8293-4992EB062881}"/>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Gráficas!$B$9</c:f>
              <c:strCache>
                <c:ptCount val="1"/>
                <c:pt idx="0">
                  <c:v>SELA</c:v>
                </c:pt>
              </c:strCache>
            </c:strRef>
          </c:tx>
          <c:spPr>
            <a:solidFill>
              <a:schemeClr val="accent1"/>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5804-48B6-A8EC-3F1A3E46B70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Gráficas!$C$9:$D$9</c:f>
              <c:numCache>
                <c:formatCode>0.00%</c:formatCode>
                <c:ptCount val="2"/>
                <c:pt idx="0">
                  <c:v>0.63575025437534394</c:v>
                </c:pt>
                <c:pt idx="1">
                  <c:v>0</c:v>
                </c:pt>
              </c:numCache>
            </c:numRef>
          </c:val>
          <c:extLst>
            <c:ext xmlns:c16="http://schemas.microsoft.com/office/drawing/2014/chart" uri="{C3380CC4-5D6E-409C-BE32-E72D297353CC}">
              <c16:uniqueId val="{00000000-5804-48B6-A8EC-3F1A3E46B700}"/>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5804-48B6-A8EC-3F1A3E46B700}"/>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Gráficas!$B$10</c:f>
              <c:strCache>
                <c:ptCount val="1"/>
                <c:pt idx="0">
                  <c:v>SSLA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Gráficas!$C$1:$D$1</c:f>
              <c:strCache>
                <c:ptCount val="2"/>
                <c:pt idx="0">
                  <c:v>Indicadores producto</c:v>
                </c:pt>
                <c:pt idx="1">
                  <c:v>Indicadores de Gestión</c:v>
                </c:pt>
              </c:strCache>
            </c:strRef>
          </c:cat>
          <c:val>
            <c:numRef>
              <c:f>Gráficas!$C$10:$D$10</c:f>
              <c:numCache>
                <c:formatCode>0.00%</c:formatCode>
                <c:ptCount val="2"/>
                <c:pt idx="0">
                  <c:v>0.55112390428361691</c:v>
                </c:pt>
                <c:pt idx="1">
                  <c:v>0.83933333333333349</c:v>
                </c:pt>
              </c:numCache>
            </c:numRef>
          </c:val>
          <c:extLst>
            <c:ext xmlns:c16="http://schemas.microsoft.com/office/drawing/2014/chart" uri="{C3380CC4-5D6E-409C-BE32-E72D297353CC}">
              <c16:uniqueId val="{00000000-30D5-4735-8781-8CFAE2790A37}"/>
            </c:ext>
          </c:extLst>
        </c:ser>
        <c:ser>
          <c:idx val="1"/>
          <c:order val="1"/>
          <c:tx>
            <c:strRef>
              <c:f>Gráficas!$B$13</c:f>
              <c:strCache>
                <c:ptCount val="1"/>
                <c:pt idx="0">
                  <c:v>PROMEDIO ENTIDAD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Gráficas!$C$13:$D$13</c:f>
              <c:numCache>
                <c:formatCode>0.00%</c:formatCode>
                <c:ptCount val="2"/>
                <c:pt idx="0">
                  <c:v>0.58871032978945403</c:v>
                </c:pt>
                <c:pt idx="1">
                  <c:v>0.58915833333333334</c:v>
                </c:pt>
              </c:numCache>
            </c:numRef>
          </c:val>
          <c:extLst>
            <c:ext xmlns:c16="http://schemas.microsoft.com/office/drawing/2014/chart" uri="{C3380CC4-5D6E-409C-BE32-E72D297353CC}">
              <c16:uniqueId val="{00000001-30D5-4735-8781-8CFAE2790A37}"/>
            </c:ext>
          </c:extLst>
        </c:ser>
        <c:dLbls>
          <c:dLblPos val="outEnd"/>
          <c:showLegendKey val="0"/>
          <c:showVal val="1"/>
          <c:showCatName val="0"/>
          <c:showSerName val="0"/>
          <c:showPercent val="0"/>
          <c:showBubbleSize val="0"/>
        </c:dLbls>
        <c:gapWidth val="75"/>
        <c:overlap val="-25"/>
        <c:axId val="871012032"/>
        <c:axId val="871015632"/>
      </c:barChart>
      <c:catAx>
        <c:axId val="871012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5632"/>
        <c:crosses val="autoZero"/>
        <c:auto val="1"/>
        <c:lblAlgn val="ctr"/>
        <c:lblOffset val="100"/>
        <c:noMultiLvlLbl val="0"/>
      </c:catAx>
      <c:valAx>
        <c:axId val="871015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1012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16</xdr:row>
      <xdr:rowOff>19050</xdr:rowOff>
    </xdr:from>
    <xdr:to>
      <xdr:col>6</xdr:col>
      <xdr:colOff>180975</xdr:colOff>
      <xdr:row>31</xdr:row>
      <xdr:rowOff>147637</xdr:rowOff>
    </xdr:to>
    <xdr:graphicFrame macro="">
      <xdr:nvGraphicFramePr>
        <xdr:cNvPr id="2" name="Gráfico 1">
          <a:extLst>
            <a:ext uri="{FF2B5EF4-FFF2-40B4-BE49-F238E27FC236}">
              <a16:creationId xmlns:a16="http://schemas.microsoft.com/office/drawing/2014/main" id="{5E0A3E37-5773-2D66-1E5C-B35BA46C82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35</xdr:row>
      <xdr:rowOff>66675</xdr:rowOff>
    </xdr:from>
    <xdr:to>
      <xdr:col>6</xdr:col>
      <xdr:colOff>171450</xdr:colOff>
      <xdr:row>51</xdr:row>
      <xdr:rowOff>4762</xdr:rowOff>
    </xdr:to>
    <xdr:graphicFrame macro="">
      <xdr:nvGraphicFramePr>
        <xdr:cNvPr id="3" name="Gráfico 2">
          <a:extLst>
            <a:ext uri="{FF2B5EF4-FFF2-40B4-BE49-F238E27FC236}">
              <a16:creationId xmlns:a16="http://schemas.microsoft.com/office/drawing/2014/main" id="{39E9A219-3359-49EA-B79C-A5D1659CE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55</xdr:row>
      <xdr:rowOff>0</xdr:rowOff>
    </xdr:from>
    <xdr:to>
      <xdr:col>6</xdr:col>
      <xdr:colOff>180975</xdr:colOff>
      <xdr:row>70</xdr:row>
      <xdr:rowOff>128587</xdr:rowOff>
    </xdr:to>
    <xdr:graphicFrame macro="">
      <xdr:nvGraphicFramePr>
        <xdr:cNvPr id="4" name="Gráfico 3">
          <a:extLst>
            <a:ext uri="{FF2B5EF4-FFF2-40B4-BE49-F238E27FC236}">
              <a16:creationId xmlns:a16="http://schemas.microsoft.com/office/drawing/2014/main" id="{495ED6F9-2E21-4EF7-9427-0CFDFB646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75</xdr:row>
      <xdr:rowOff>0</xdr:rowOff>
    </xdr:from>
    <xdr:to>
      <xdr:col>6</xdr:col>
      <xdr:colOff>180975</xdr:colOff>
      <xdr:row>90</xdr:row>
      <xdr:rowOff>128587</xdr:rowOff>
    </xdr:to>
    <xdr:graphicFrame macro="">
      <xdr:nvGraphicFramePr>
        <xdr:cNvPr id="5" name="Gráfico 4">
          <a:extLst>
            <a:ext uri="{FF2B5EF4-FFF2-40B4-BE49-F238E27FC236}">
              <a16:creationId xmlns:a16="http://schemas.microsoft.com/office/drawing/2014/main" id="{76369B5A-E812-4E7F-9C18-0D514143F1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95</xdr:row>
      <xdr:rowOff>0</xdr:rowOff>
    </xdr:from>
    <xdr:to>
      <xdr:col>6</xdr:col>
      <xdr:colOff>180975</xdr:colOff>
      <xdr:row>110</xdr:row>
      <xdr:rowOff>128587</xdr:rowOff>
    </xdr:to>
    <xdr:graphicFrame macro="">
      <xdr:nvGraphicFramePr>
        <xdr:cNvPr id="6" name="Gráfico 5">
          <a:extLst>
            <a:ext uri="{FF2B5EF4-FFF2-40B4-BE49-F238E27FC236}">
              <a16:creationId xmlns:a16="http://schemas.microsoft.com/office/drawing/2014/main" id="{AA078EBD-610C-4429-B7CB-DE443A4DAA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115</xdr:row>
      <xdr:rowOff>0</xdr:rowOff>
    </xdr:from>
    <xdr:to>
      <xdr:col>6</xdr:col>
      <xdr:colOff>180975</xdr:colOff>
      <xdr:row>130</xdr:row>
      <xdr:rowOff>128587</xdr:rowOff>
    </xdr:to>
    <xdr:graphicFrame macro="">
      <xdr:nvGraphicFramePr>
        <xdr:cNvPr id="7" name="Gráfico 6">
          <a:extLst>
            <a:ext uri="{FF2B5EF4-FFF2-40B4-BE49-F238E27FC236}">
              <a16:creationId xmlns:a16="http://schemas.microsoft.com/office/drawing/2014/main" id="{309342CC-CEF9-46C2-92EF-C0E80E6A0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135</xdr:row>
      <xdr:rowOff>0</xdr:rowOff>
    </xdr:from>
    <xdr:to>
      <xdr:col>6</xdr:col>
      <xdr:colOff>180975</xdr:colOff>
      <xdr:row>150</xdr:row>
      <xdr:rowOff>128587</xdr:rowOff>
    </xdr:to>
    <xdr:graphicFrame macro="">
      <xdr:nvGraphicFramePr>
        <xdr:cNvPr id="8" name="Gráfico 7">
          <a:extLst>
            <a:ext uri="{FF2B5EF4-FFF2-40B4-BE49-F238E27FC236}">
              <a16:creationId xmlns:a16="http://schemas.microsoft.com/office/drawing/2014/main" id="{B1282D29-A8B4-42BA-B925-4236AF39A3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155</xdr:row>
      <xdr:rowOff>0</xdr:rowOff>
    </xdr:from>
    <xdr:to>
      <xdr:col>6</xdr:col>
      <xdr:colOff>180975</xdr:colOff>
      <xdr:row>170</xdr:row>
      <xdr:rowOff>128587</xdr:rowOff>
    </xdr:to>
    <xdr:graphicFrame macro="">
      <xdr:nvGraphicFramePr>
        <xdr:cNvPr id="9" name="Gráfico 8">
          <a:extLst>
            <a:ext uri="{FF2B5EF4-FFF2-40B4-BE49-F238E27FC236}">
              <a16:creationId xmlns:a16="http://schemas.microsoft.com/office/drawing/2014/main" id="{33734FB2-F69A-423A-BF66-A5A9836337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175</xdr:row>
      <xdr:rowOff>0</xdr:rowOff>
    </xdr:from>
    <xdr:to>
      <xdr:col>6</xdr:col>
      <xdr:colOff>180975</xdr:colOff>
      <xdr:row>190</xdr:row>
      <xdr:rowOff>128587</xdr:rowOff>
    </xdr:to>
    <xdr:graphicFrame macro="">
      <xdr:nvGraphicFramePr>
        <xdr:cNvPr id="10" name="Gráfico 9">
          <a:extLst>
            <a:ext uri="{FF2B5EF4-FFF2-40B4-BE49-F238E27FC236}">
              <a16:creationId xmlns:a16="http://schemas.microsoft.com/office/drawing/2014/main" id="{EDCBEFC6-3AD6-43A7-8D82-C80A8E82C4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195</xdr:row>
      <xdr:rowOff>0</xdr:rowOff>
    </xdr:from>
    <xdr:to>
      <xdr:col>6</xdr:col>
      <xdr:colOff>180975</xdr:colOff>
      <xdr:row>210</xdr:row>
      <xdr:rowOff>128587</xdr:rowOff>
    </xdr:to>
    <xdr:graphicFrame macro="">
      <xdr:nvGraphicFramePr>
        <xdr:cNvPr id="11" name="Gráfico 10">
          <a:extLst>
            <a:ext uri="{FF2B5EF4-FFF2-40B4-BE49-F238E27FC236}">
              <a16:creationId xmlns:a16="http://schemas.microsoft.com/office/drawing/2014/main" id="{8D166491-54A1-400A-AC93-3F085E5065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215</xdr:row>
      <xdr:rowOff>0</xdr:rowOff>
    </xdr:from>
    <xdr:to>
      <xdr:col>6</xdr:col>
      <xdr:colOff>180975</xdr:colOff>
      <xdr:row>230</xdr:row>
      <xdr:rowOff>128587</xdr:rowOff>
    </xdr:to>
    <xdr:graphicFrame macro="">
      <xdr:nvGraphicFramePr>
        <xdr:cNvPr id="12" name="Gráfico 11">
          <a:extLst>
            <a:ext uri="{FF2B5EF4-FFF2-40B4-BE49-F238E27FC236}">
              <a16:creationId xmlns:a16="http://schemas.microsoft.com/office/drawing/2014/main" id="{52EDE985-2BEB-41D0-A031-57955EDCCF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D1216A15-19A0-4F7F-9EA9-B8386F6E5030}"/>
            </a:ext>
          </a:extLst>
        </xdr:cNvPr>
        <xdr:cNvGrpSpPr/>
      </xdr:nvGrpSpPr>
      <xdr:grpSpPr>
        <a:xfrm>
          <a:off x="0" y="0"/>
          <a:ext cx="3076575" cy="781050"/>
          <a:chOff x="228600" y="47625"/>
          <a:chExt cx="2680608" cy="981075"/>
        </a:xfrm>
      </xdr:grpSpPr>
      <xdr:pic>
        <xdr:nvPicPr>
          <xdr:cNvPr id="3" name="Picture 5">
            <a:extLst>
              <a:ext uri="{FF2B5EF4-FFF2-40B4-BE49-F238E27FC236}">
                <a16:creationId xmlns:a16="http://schemas.microsoft.com/office/drawing/2014/main" id="{770917DF-062F-4D00-8E5B-9AF99A115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6FB3321-678B-46B5-88DE-2965253E8DA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8" name="Grupo 1">
          <a:extLst>
            <a:ext uri="{FF2B5EF4-FFF2-40B4-BE49-F238E27FC236}">
              <a16:creationId xmlns:a16="http://schemas.microsoft.com/office/drawing/2014/main" id="{6C2C77B3-10F9-4BF4-A6F4-071B125307CB}"/>
            </a:ext>
          </a:extLst>
        </xdr:cNvPr>
        <xdr:cNvGrpSpPr/>
      </xdr:nvGrpSpPr>
      <xdr:grpSpPr>
        <a:xfrm>
          <a:off x="0" y="0"/>
          <a:ext cx="3076575" cy="781050"/>
          <a:chOff x="228600" y="47625"/>
          <a:chExt cx="2680608" cy="981075"/>
        </a:xfrm>
      </xdr:grpSpPr>
      <xdr:pic>
        <xdr:nvPicPr>
          <xdr:cNvPr id="9" name="Picture 5">
            <a:extLst>
              <a:ext uri="{FF2B5EF4-FFF2-40B4-BE49-F238E27FC236}">
                <a16:creationId xmlns:a16="http://schemas.microsoft.com/office/drawing/2014/main" id="{CA9B7108-17B9-4726-A138-922F48D84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0" name="5 CuadroTexto">
            <a:extLst>
              <a:ext uri="{FF2B5EF4-FFF2-40B4-BE49-F238E27FC236}">
                <a16:creationId xmlns:a16="http://schemas.microsoft.com/office/drawing/2014/main" id="{A58D380E-3F69-4B7B-85E7-70F7A29725B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D55C0A9C-67D1-4D02-ABFC-91E46A8CE90E}"/>
            </a:ext>
          </a:extLst>
        </xdr:cNvPr>
        <xdr:cNvGrpSpPr/>
      </xdr:nvGrpSpPr>
      <xdr:grpSpPr>
        <a:xfrm>
          <a:off x="0" y="0"/>
          <a:ext cx="1695450" cy="809625"/>
          <a:chOff x="228600" y="47625"/>
          <a:chExt cx="2680608" cy="981075"/>
        </a:xfrm>
      </xdr:grpSpPr>
      <xdr:pic>
        <xdr:nvPicPr>
          <xdr:cNvPr id="3" name="Picture 5">
            <a:extLst>
              <a:ext uri="{FF2B5EF4-FFF2-40B4-BE49-F238E27FC236}">
                <a16:creationId xmlns:a16="http://schemas.microsoft.com/office/drawing/2014/main" id="{83854D5E-8200-4A6B-A993-7B1A3682F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D3102845-E45D-4050-A388-1731CE23A34C}"/>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2</xdr:row>
      <xdr:rowOff>188819</xdr:rowOff>
    </xdr:to>
    <xdr:grpSp>
      <xdr:nvGrpSpPr>
        <xdr:cNvPr id="5" name="Grupo 1">
          <a:extLst>
            <a:ext uri="{FF2B5EF4-FFF2-40B4-BE49-F238E27FC236}">
              <a16:creationId xmlns:a16="http://schemas.microsoft.com/office/drawing/2014/main" id="{B0001E79-1F6C-48CF-8C79-DCF278965CE9}"/>
            </a:ext>
          </a:extLst>
        </xdr:cNvPr>
        <xdr:cNvGrpSpPr/>
      </xdr:nvGrpSpPr>
      <xdr:grpSpPr>
        <a:xfrm>
          <a:off x="0" y="0"/>
          <a:ext cx="2600739" cy="611232"/>
          <a:chOff x="228600" y="47625"/>
          <a:chExt cx="2680608" cy="981075"/>
        </a:xfrm>
      </xdr:grpSpPr>
      <xdr:pic>
        <xdr:nvPicPr>
          <xdr:cNvPr id="6" name="Picture 5">
            <a:extLst>
              <a:ext uri="{FF2B5EF4-FFF2-40B4-BE49-F238E27FC236}">
                <a16:creationId xmlns:a16="http://schemas.microsoft.com/office/drawing/2014/main" id="{C3A7E896-3822-8E51-D916-AA6E40E841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5CCCA7E2-FB94-D82A-A24F-5E96A3DC7EE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8C376663-F600-48DA-8AB2-49AE8C12BF64}"/>
            </a:ext>
          </a:extLst>
        </xdr:cNvPr>
        <xdr:cNvGrpSpPr/>
      </xdr:nvGrpSpPr>
      <xdr:grpSpPr>
        <a:xfrm>
          <a:off x="0" y="0"/>
          <a:ext cx="3276600" cy="809625"/>
          <a:chOff x="228600" y="47625"/>
          <a:chExt cx="2680608" cy="981075"/>
        </a:xfrm>
      </xdr:grpSpPr>
      <xdr:pic>
        <xdr:nvPicPr>
          <xdr:cNvPr id="3" name="Picture 5">
            <a:extLst>
              <a:ext uri="{FF2B5EF4-FFF2-40B4-BE49-F238E27FC236}">
                <a16:creationId xmlns:a16="http://schemas.microsoft.com/office/drawing/2014/main" id="{FEFA503C-8282-4E77-AD60-3ED5DD29E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C5D578B-E9B0-4AAA-ACD2-13A6638D25C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16" name="Grupo 1">
          <a:extLst>
            <a:ext uri="{FF2B5EF4-FFF2-40B4-BE49-F238E27FC236}">
              <a16:creationId xmlns:a16="http://schemas.microsoft.com/office/drawing/2014/main" id="{B7AD9589-F389-4A7C-B8E2-08C9ADBF4B28}"/>
            </a:ext>
          </a:extLst>
        </xdr:cNvPr>
        <xdr:cNvGrpSpPr/>
      </xdr:nvGrpSpPr>
      <xdr:grpSpPr>
        <a:xfrm>
          <a:off x="0" y="0"/>
          <a:ext cx="3276600" cy="809625"/>
          <a:chOff x="228600" y="47625"/>
          <a:chExt cx="2680608" cy="981075"/>
        </a:xfrm>
      </xdr:grpSpPr>
      <xdr:pic>
        <xdr:nvPicPr>
          <xdr:cNvPr id="17" name="Picture 5">
            <a:extLst>
              <a:ext uri="{FF2B5EF4-FFF2-40B4-BE49-F238E27FC236}">
                <a16:creationId xmlns:a16="http://schemas.microsoft.com/office/drawing/2014/main" id="{1A687A2E-7615-48FA-BC23-7F568ECFC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8" name="5 CuadroTexto">
            <a:extLst>
              <a:ext uri="{FF2B5EF4-FFF2-40B4-BE49-F238E27FC236}">
                <a16:creationId xmlns:a16="http://schemas.microsoft.com/office/drawing/2014/main" id="{EE1633C0-E876-4FAD-950D-636F6D70F91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C5FC1CE8-D508-43DE-BF37-329D774B1959}"/>
            </a:ext>
          </a:extLst>
        </xdr:cNvPr>
        <xdr:cNvGrpSpPr/>
      </xdr:nvGrpSpPr>
      <xdr:grpSpPr>
        <a:xfrm>
          <a:off x="0" y="0"/>
          <a:ext cx="2600739" cy="447261"/>
          <a:chOff x="228600" y="47625"/>
          <a:chExt cx="2680608" cy="981075"/>
        </a:xfrm>
      </xdr:grpSpPr>
      <xdr:pic>
        <xdr:nvPicPr>
          <xdr:cNvPr id="3" name="Picture 5">
            <a:extLst>
              <a:ext uri="{FF2B5EF4-FFF2-40B4-BE49-F238E27FC236}">
                <a16:creationId xmlns:a16="http://schemas.microsoft.com/office/drawing/2014/main" id="{6746C301-725E-4E9C-A50B-C142FE9DA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4CB70E5-133A-4D26-824F-DFAB4863700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4">
          <a:extLst>
            <a:ext uri="{FF2B5EF4-FFF2-40B4-BE49-F238E27FC236}">
              <a16:creationId xmlns:a16="http://schemas.microsoft.com/office/drawing/2014/main" id="{DC34D37F-7BC1-4B44-BB1F-03CA98F655F7}"/>
            </a:ext>
          </a:extLst>
        </xdr:cNvPr>
        <xdr:cNvGrpSpPr/>
      </xdr:nvGrpSpPr>
      <xdr:grpSpPr>
        <a:xfrm>
          <a:off x="0" y="0"/>
          <a:ext cx="2600739" cy="447261"/>
          <a:chOff x="228600" y="47625"/>
          <a:chExt cx="2680608" cy="981075"/>
        </a:xfrm>
      </xdr:grpSpPr>
      <xdr:pic>
        <xdr:nvPicPr>
          <xdr:cNvPr id="6" name="Picture 5">
            <a:extLst>
              <a:ext uri="{FF2B5EF4-FFF2-40B4-BE49-F238E27FC236}">
                <a16:creationId xmlns:a16="http://schemas.microsoft.com/office/drawing/2014/main" id="{379B9530-281B-4F97-8CDF-3EA9B84F4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9B878C83-2FFF-4E87-8E26-ED53AAAD3F3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F2A0B582-2705-4DA0-969F-348ADBF05C48}"/>
            </a:ext>
          </a:extLst>
        </xdr:cNvPr>
        <xdr:cNvGrpSpPr/>
      </xdr:nvGrpSpPr>
      <xdr:grpSpPr>
        <a:xfrm>
          <a:off x="0" y="0"/>
          <a:ext cx="2599765" cy="818029"/>
          <a:chOff x="228600" y="47625"/>
          <a:chExt cx="2680608" cy="981075"/>
        </a:xfrm>
      </xdr:grpSpPr>
      <xdr:pic>
        <xdr:nvPicPr>
          <xdr:cNvPr id="3" name="Picture 5">
            <a:extLst>
              <a:ext uri="{FF2B5EF4-FFF2-40B4-BE49-F238E27FC236}">
                <a16:creationId xmlns:a16="http://schemas.microsoft.com/office/drawing/2014/main" id="{30D8AECE-3FE9-411C-8A4A-8F5FF3ED2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AF9F762-595E-4C60-A46C-5DC0AC13CAB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1">
          <a:extLst>
            <a:ext uri="{FF2B5EF4-FFF2-40B4-BE49-F238E27FC236}">
              <a16:creationId xmlns:a16="http://schemas.microsoft.com/office/drawing/2014/main" id="{0787FB12-4726-473A-9A42-153FE036CDB4}"/>
            </a:ext>
          </a:extLst>
        </xdr:cNvPr>
        <xdr:cNvGrpSpPr/>
      </xdr:nvGrpSpPr>
      <xdr:grpSpPr>
        <a:xfrm>
          <a:off x="0" y="0"/>
          <a:ext cx="2599765" cy="818029"/>
          <a:chOff x="228600" y="47625"/>
          <a:chExt cx="2680608" cy="981075"/>
        </a:xfrm>
      </xdr:grpSpPr>
      <xdr:pic>
        <xdr:nvPicPr>
          <xdr:cNvPr id="6" name="Picture 5">
            <a:extLst>
              <a:ext uri="{FF2B5EF4-FFF2-40B4-BE49-F238E27FC236}">
                <a16:creationId xmlns:a16="http://schemas.microsoft.com/office/drawing/2014/main" id="{6511208A-F93C-4AED-9E5C-41423F110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D7CA510F-AF73-4D22-8127-B4F8D44C49DD}"/>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3</xdr:row>
      <xdr:rowOff>0</xdr:rowOff>
    </xdr:to>
    <xdr:grpSp>
      <xdr:nvGrpSpPr>
        <xdr:cNvPr id="2" name="Grupo 1">
          <a:extLst>
            <a:ext uri="{FF2B5EF4-FFF2-40B4-BE49-F238E27FC236}">
              <a16:creationId xmlns:a16="http://schemas.microsoft.com/office/drawing/2014/main" id="{1D62DF74-12BC-49E5-B88C-49D074822AED}"/>
            </a:ext>
          </a:extLst>
        </xdr:cNvPr>
        <xdr:cNvGrpSpPr/>
      </xdr:nvGrpSpPr>
      <xdr:grpSpPr>
        <a:xfrm>
          <a:off x="0" y="0"/>
          <a:ext cx="2435087" cy="803413"/>
          <a:chOff x="228600" y="47625"/>
          <a:chExt cx="2680608" cy="981075"/>
        </a:xfrm>
      </xdr:grpSpPr>
      <xdr:pic>
        <xdr:nvPicPr>
          <xdr:cNvPr id="3" name="Picture 5">
            <a:extLst>
              <a:ext uri="{FF2B5EF4-FFF2-40B4-BE49-F238E27FC236}">
                <a16:creationId xmlns:a16="http://schemas.microsoft.com/office/drawing/2014/main" id="{998A3458-25E0-43FE-A46B-7227DC26E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1BEE988-69EC-47C9-A25F-3145175D69B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0</xdr:colOff>
      <xdr:row>3</xdr:row>
      <xdr:rowOff>0</xdr:rowOff>
    </xdr:to>
    <xdr:grpSp>
      <xdr:nvGrpSpPr>
        <xdr:cNvPr id="5" name="Grupo 4">
          <a:extLst>
            <a:ext uri="{FF2B5EF4-FFF2-40B4-BE49-F238E27FC236}">
              <a16:creationId xmlns:a16="http://schemas.microsoft.com/office/drawing/2014/main" id="{96637202-B44C-4CEE-8B82-F22DAEE4F739}"/>
            </a:ext>
          </a:extLst>
        </xdr:cNvPr>
        <xdr:cNvGrpSpPr/>
      </xdr:nvGrpSpPr>
      <xdr:grpSpPr>
        <a:xfrm>
          <a:off x="0" y="0"/>
          <a:ext cx="2435087" cy="803413"/>
          <a:chOff x="228600" y="47625"/>
          <a:chExt cx="2680608" cy="981075"/>
        </a:xfrm>
      </xdr:grpSpPr>
      <xdr:pic>
        <xdr:nvPicPr>
          <xdr:cNvPr id="6" name="Picture 5">
            <a:extLst>
              <a:ext uri="{FF2B5EF4-FFF2-40B4-BE49-F238E27FC236}">
                <a16:creationId xmlns:a16="http://schemas.microsoft.com/office/drawing/2014/main" id="{BA3A7EFF-E252-436B-BDF8-831A68C5E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6B3A16F4-19F9-40E5-BBAD-4B93405C73C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623674</xdr:colOff>
      <xdr:row>0</xdr:row>
      <xdr:rowOff>0</xdr:rowOff>
    </xdr:from>
    <xdr:to>
      <xdr:col>1</xdr:col>
      <xdr:colOff>842695</xdr:colOff>
      <xdr:row>2</xdr:row>
      <xdr:rowOff>157426</xdr:rowOff>
    </xdr:to>
    <xdr:pic>
      <xdr:nvPicPr>
        <xdr:cNvPr id="9" name="Picture 5">
          <a:extLst>
            <a:ext uri="{FF2B5EF4-FFF2-40B4-BE49-F238E27FC236}">
              <a16:creationId xmlns:a16="http://schemas.microsoft.com/office/drawing/2014/main" id="{4E6114DE-E305-4027-B50F-E91209C65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3674" y="0"/>
          <a:ext cx="1257246" cy="633676"/>
        </a:xfrm>
        <a:prstGeom prst="rect">
          <a:avLst/>
        </a:prstGeom>
        <a:solidFill>
          <a:srgbClr val="FFFFFF"/>
        </a:solidFill>
        <a:ln w="9525">
          <a:solidFill>
            <a:srgbClr val="FFFFFF"/>
          </a:solid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933450</xdr:colOff>
      <xdr:row>3</xdr:row>
      <xdr:rowOff>0</xdr:rowOff>
    </xdr:to>
    <xdr:grpSp>
      <xdr:nvGrpSpPr>
        <xdr:cNvPr id="5" name="Grupo 1">
          <a:extLst>
            <a:ext uri="{FF2B5EF4-FFF2-40B4-BE49-F238E27FC236}">
              <a16:creationId xmlns:a16="http://schemas.microsoft.com/office/drawing/2014/main" id="{02C174EF-9413-46F9-B3BA-A15EEF3883FD}"/>
            </a:ext>
          </a:extLst>
        </xdr:cNvPr>
        <xdr:cNvGrpSpPr/>
      </xdr:nvGrpSpPr>
      <xdr:grpSpPr>
        <a:xfrm>
          <a:off x="0" y="0"/>
          <a:ext cx="2192407" cy="844826"/>
          <a:chOff x="228600" y="47625"/>
          <a:chExt cx="2680608" cy="981075"/>
        </a:xfrm>
      </xdr:grpSpPr>
      <xdr:pic>
        <xdr:nvPicPr>
          <xdr:cNvPr id="6" name="Picture 5">
            <a:extLst>
              <a:ext uri="{FF2B5EF4-FFF2-40B4-BE49-F238E27FC236}">
                <a16:creationId xmlns:a16="http://schemas.microsoft.com/office/drawing/2014/main" id="{E9B4B014-0FCB-4835-9B8A-2B8B10CF0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3" y="47625"/>
            <a:ext cx="1580188" cy="817561"/>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3516CC2E-5F55-4F1F-B21A-74DB190EF07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1609725</xdr:colOff>
      <xdr:row>3</xdr:row>
      <xdr:rowOff>0</xdr:rowOff>
    </xdr:to>
    <xdr:grpSp>
      <xdr:nvGrpSpPr>
        <xdr:cNvPr id="2" name="Grupo 1">
          <a:extLst>
            <a:ext uri="{FF2B5EF4-FFF2-40B4-BE49-F238E27FC236}">
              <a16:creationId xmlns:a16="http://schemas.microsoft.com/office/drawing/2014/main" id="{04DAC37B-5A07-4773-AABE-B3D761BF8042}"/>
            </a:ext>
          </a:extLst>
        </xdr:cNvPr>
        <xdr:cNvGrpSpPr/>
      </xdr:nvGrpSpPr>
      <xdr:grpSpPr>
        <a:xfrm>
          <a:off x="0" y="0"/>
          <a:ext cx="2960543" cy="848591"/>
          <a:chOff x="228600" y="47625"/>
          <a:chExt cx="2680608" cy="981075"/>
        </a:xfrm>
      </xdr:grpSpPr>
      <xdr:pic>
        <xdr:nvPicPr>
          <xdr:cNvPr id="3" name="Picture 2">
            <a:extLst>
              <a:ext uri="{FF2B5EF4-FFF2-40B4-BE49-F238E27FC236}">
                <a16:creationId xmlns:a16="http://schemas.microsoft.com/office/drawing/2014/main" id="{4D3AD501-91E8-4F8F-BE6B-3D8E76202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3" y="47625"/>
            <a:ext cx="1580188" cy="817561"/>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5E04FD26-07DD-4D51-915C-8B7310B1BC3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0</xdr:row>
      <xdr:rowOff>76200</xdr:rowOff>
    </xdr:from>
    <xdr:to>
      <xdr:col>1</xdr:col>
      <xdr:colOff>1047750</xdr:colOff>
      <xdr:row>3</xdr:row>
      <xdr:rowOff>0</xdr:rowOff>
    </xdr:to>
    <xdr:grpSp>
      <xdr:nvGrpSpPr>
        <xdr:cNvPr id="2" name="Grupo 1">
          <a:extLst>
            <a:ext uri="{FF2B5EF4-FFF2-40B4-BE49-F238E27FC236}">
              <a16:creationId xmlns:a16="http://schemas.microsoft.com/office/drawing/2014/main" id="{B2213057-AD8E-449B-8758-912C0BC2435A}"/>
            </a:ext>
          </a:extLst>
        </xdr:cNvPr>
        <xdr:cNvGrpSpPr/>
      </xdr:nvGrpSpPr>
      <xdr:grpSpPr>
        <a:xfrm>
          <a:off x="9525" y="76200"/>
          <a:ext cx="2247486" cy="727213"/>
          <a:chOff x="228600" y="47625"/>
          <a:chExt cx="2680608" cy="981075"/>
        </a:xfrm>
      </xdr:grpSpPr>
      <xdr:pic>
        <xdr:nvPicPr>
          <xdr:cNvPr id="3" name="Picture 5">
            <a:extLst>
              <a:ext uri="{FF2B5EF4-FFF2-40B4-BE49-F238E27FC236}">
                <a16:creationId xmlns:a16="http://schemas.microsoft.com/office/drawing/2014/main" id="{BFEE878F-DEEC-482B-8955-FCB2949027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B97CD546-7173-44EA-B005-1BA442EEBFFA}"/>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2</xdr:row>
      <xdr:rowOff>293594</xdr:rowOff>
    </xdr:to>
    <xdr:grpSp>
      <xdr:nvGrpSpPr>
        <xdr:cNvPr id="2" name="Grupo 1">
          <a:extLst>
            <a:ext uri="{FF2B5EF4-FFF2-40B4-BE49-F238E27FC236}">
              <a16:creationId xmlns:a16="http://schemas.microsoft.com/office/drawing/2014/main" id="{B1C38EB5-8528-4A12-AAC1-7C56019EE0B8}"/>
            </a:ext>
          </a:extLst>
        </xdr:cNvPr>
        <xdr:cNvGrpSpPr/>
      </xdr:nvGrpSpPr>
      <xdr:grpSpPr>
        <a:xfrm>
          <a:off x="0" y="0"/>
          <a:ext cx="2600325" cy="722219"/>
          <a:chOff x="228600" y="47625"/>
          <a:chExt cx="2680608" cy="981075"/>
        </a:xfrm>
      </xdr:grpSpPr>
      <xdr:pic>
        <xdr:nvPicPr>
          <xdr:cNvPr id="3" name="Picture 5">
            <a:extLst>
              <a:ext uri="{FF2B5EF4-FFF2-40B4-BE49-F238E27FC236}">
                <a16:creationId xmlns:a16="http://schemas.microsoft.com/office/drawing/2014/main" id="{25B2607E-08E9-428D-8D56-378893304C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030F8458-2D12-4A04-AB73-CAC0261B73A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T%20Control%20Seguimientos%2029-Dic-17.xlsm"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Copia%20de%20Control%20T&#233;rminos%20Abril_2017%20REV2_EVALUACI&#211;N_DefJaz.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larcila\AppData\Local\Microsoft\Windows\INetCache\Content.Outlook\XHN05ZOW\PT%20Control%20T&#233;rminos%20ENERO%202017%2019012017.xls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ntrol%20de%20SEGUIMIENTO%202017_defintivo_RevLore_22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arcila\AppData\Local\Microsoft\Windows\INetCache\Content.Outlook\XHN05ZOW\PT%20Control%20Seguimientos%202016%20ENERO%202017%20A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20SUBDIRECCION%20DE%20EYS\2017\CONTROL%20DE%20TERMINOS\0%20DICIEMBRE%2031%202016\Control%20de%20Terminos%20SIGOV%202016%20V5%20con%20corte%20al%2010-11-2016.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Octubre%2008-02(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PT%20Control%20T&#233;rminos%20DICIEMBRE%202016%20FINAL%2011012017.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ectorial"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0%20SUBDIRECCION%20DE%20EYS\2016\CONTROL%20TERMINOS%20SIGOV\ENERGIA-MINERIA\2016-09-30\SIGOV%202016%20V5%2030Sep2016%20_Martha%20rev%20SES%2005102016.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Copia%20de%20Control%20T&#233;rminos%20mayo%202017%20Evaluaci&#243;n_EVALUACI&#211;N_defintiivo_V10ju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Esta. Informe Seguimiento"/>
      <sheetName val="Hoja7"/>
      <sheetName val="Registro Control Tiempos"/>
      <sheetName val="29 Dic"/>
      <sheetName val="27-29 Dic"/>
      <sheetName val="Infome Plan de Accion SES 2017"/>
      <sheetName val="Productividad por sector"/>
      <sheetName val="Info Agroquímicos"/>
      <sheetName val="Resumen Estadisticas"/>
      <sheetName val="Resumen estadístico"/>
      <sheetName val="Info Minería"/>
      <sheetName val="Info Hidrocarburos"/>
      <sheetName val="Info Infraestructura"/>
      <sheetName val="Info Energía"/>
      <sheetName val="Anexo 1 de Pago"/>
      <sheetName val="Estado de Proyectos"/>
      <sheetName val="Hoja4"/>
      <sheetName val="Grafico LA Nueva"/>
      <sheetName val="Grafico LA Modificacion"/>
      <sheetName val="Decreto aplicable"/>
      <sheetName val="Proyectos PINES"/>
      <sheetName val="Bd Resoluciones"/>
      <sheetName val="Tiempos Años anteriores"/>
      <sheetName val="Informes de gestión"/>
      <sheetName val="Semaforos"/>
      <sheetName val="Hoja2"/>
      <sheetName val="PT Control Seguimientos 29-Dic-"/>
      <sheetName val="VIG. ANT - X GESTIO"/>
      <sheetName val="Vig. Ant"/>
      <sheetName val="VIG. 2017 - X GESTI"/>
      <sheetName val="2017"/>
      <sheetName val="SIN GESTIÓN BD"/>
      <sheetName val="REV. REZAGOS"/>
      <sheetName val="PT%20Control%20Seguimientos%202"/>
    </sheetNames>
    <sheetDataSet>
      <sheetData sheetId="0">
        <row r="2">
          <cell r="G2" t="str">
            <v>Enero</v>
          </cell>
          <cell r="H2" t="str">
            <v>Octubre</v>
          </cell>
        </row>
        <row r="5">
          <cell r="G5">
            <v>0.13417999999999999</v>
          </cell>
        </row>
        <row r="11">
          <cell r="R11" t="str">
            <v>Audiencia pública</v>
          </cell>
          <cell r="AB11" t="str">
            <v>Levantamiento de Veda</v>
          </cell>
        </row>
        <row r="12">
          <cell r="R12" t="str">
            <v>Solicitud del usuario</v>
          </cell>
          <cell r="AB12" t="str">
            <v>Sustracción de reservas</v>
          </cell>
        </row>
        <row r="13">
          <cell r="R13" t="str">
            <v>Consulta previa</v>
          </cell>
          <cell r="AB13" t="str">
            <v>Parques</v>
          </cell>
        </row>
        <row r="14">
          <cell r="R14" t="str">
            <v>Visita Aplazada (Seguimiento)</v>
          </cell>
        </row>
      </sheetData>
      <sheetData sheetId="1"/>
      <sheetData sheetId="2">
        <row r="2">
          <cell r="I2" t="str">
            <v>*</v>
          </cell>
        </row>
        <row r="5">
          <cell r="AV5">
            <v>0.85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Estado Empalme"/>
      <sheetName val="Hoja4"/>
      <sheetName val="Hoja3"/>
      <sheetName val="Hoja2"/>
      <sheetName val="Registro Control Tiempos"/>
      <sheetName val="Resumen Estadisticas"/>
      <sheetName val="Resumen estadístico"/>
      <sheetName val="Estado de Proyectos"/>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 val="Semaforos"/>
    </sheetNames>
    <sheetDataSet>
      <sheetData sheetId="0">
        <row r="11">
          <cell r="V11" t="str">
            <v>Archiva</v>
          </cell>
        </row>
        <row r="12">
          <cell r="V12" t="str">
            <v>Desiste</v>
          </cell>
        </row>
        <row r="13">
          <cell r="V13" t="str">
            <v>Niega</v>
          </cell>
        </row>
        <row r="14">
          <cell r="V14" t="str">
            <v>Otorga</v>
          </cell>
        </row>
        <row r="15">
          <cell r="V15" t="str">
            <v>Revoca</v>
          </cell>
        </row>
        <row r="16">
          <cell r="V16" t="str">
            <v>Define DAA</v>
          </cell>
        </row>
        <row r="17">
          <cell r="V17" t="str">
            <v>Requiere DAA</v>
          </cell>
        </row>
        <row r="18">
          <cell r="V18" t="str">
            <v>No requiere DAA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1">
          <cell r="L11" t="str">
            <v>Nuevo</v>
          </cell>
        </row>
        <row r="12">
          <cell r="L12" t="str">
            <v>Modificación</v>
          </cell>
        </row>
        <row r="13">
          <cell r="L13" t="str">
            <v>Mod. Fuente Materiales</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 Control Tiempos"/>
      <sheetName val="Hidrocarburos"/>
      <sheetName val="Infraestructura"/>
      <sheetName val="Minería"/>
      <sheetName val="Energía"/>
      <sheetName val="Agroquímicos"/>
    </sheetNames>
    <sheetDataSet>
      <sheetData sheetId="0">
        <row r="7">
          <cell r="C7">
            <v>42978</v>
          </cell>
        </row>
        <row r="9">
          <cell r="C9">
            <v>42978</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Registro Control Tiempos"/>
      <sheetName val="Resumen Estadisticas"/>
      <sheetName val="Resumen estadístico"/>
      <sheetName val="Anexo 1 de Pago"/>
      <sheetName val="Estado de Proyectos"/>
      <sheetName val="Grafico LA Nueva"/>
      <sheetName val="Grafico LA Modificacion"/>
      <sheetName val="Decreto aplicable"/>
      <sheetName val="Proyectos PINES"/>
      <sheetName val="Bd Resoluciones"/>
      <sheetName val="Tiempos Años anteriores"/>
      <sheetName val="Informes de gestión"/>
      <sheetName val="Semaforos"/>
    </sheetNames>
    <sheetDataSet>
      <sheetData sheetId="0">
        <row r="11">
          <cell r="F11" t="str">
            <v>LA</v>
          </cell>
        </row>
        <row r="12">
          <cell r="F12" t="str">
            <v>PMA</v>
          </cell>
        </row>
        <row r="13">
          <cell r="F13" t="str">
            <v>MMA</v>
          </cell>
        </row>
        <row r="14">
          <cell r="F14" t="str">
            <v>NDA</v>
          </cell>
        </row>
        <row r="15">
          <cell r="F15" t="str">
            <v>DAA</v>
          </cell>
        </row>
        <row r="16">
          <cell r="F16" t="str">
            <v>PMRA</v>
          </cell>
        </row>
        <row r="17">
          <cell r="F17" t="str">
            <v>DTA</v>
          </cell>
        </row>
        <row r="18">
          <cell r="F18" t="str">
            <v>POSC</v>
          </cell>
        </row>
        <row r="19">
          <cell r="F19" t="str">
            <v>P.E.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 val="Control de Terminos SIGOV 2016 "/>
      <sheetName val="Control%20de%20Terminos%20SIGOV"/>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ow r="12">
          <cell r="BI12" t="str">
            <v>Si</v>
          </cell>
        </row>
        <row r="15">
          <cell r="BI15" t="str">
            <v>Dec. 1310 de 2005</v>
          </cell>
        </row>
        <row r="16">
          <cell r="BI16" t="str">
            <v>Res. 1442 de 2008</v>
          </cell>
        </row>
        <row r="17">
          <cell r="BI17" t="str">
            <v>Dec. 2820 de 2010</v>
          </cell>
        </row>
        <row r="18">
          <cell r="BI18" t="str">
            <v>Dec. 2041 de 2014</v>
          </cell>
        </row>
        <row r="19">
          <cell r="BI19" t="str">
            <v>Dec. 1076 de 2015</v>
          </cell>
        </row>
      </sheetData>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2008"/>
      <sheetName val="MOV. TRANFRONTERIZO"/>
      <sheetName val="INVESTIGACION"/>
      <sheetName val="CITES"/>
      <sheetName val="SUSTRACCION DE RESERVA"/>
      <sheetName val="PERMISO FUERA LICENCIAS AMBIENT"/>
      <sheetName val="pendientes CITES"/>
      <sheetName val="Octubre"/>
      <sheetName val="% Evaluaciones Resueltas"/>
      <sheetName val="Tiempo de evaluación PROPUESTO"/>
      <sheetName val="Eficiencia_terminos"/>
      <sheetName val="Eficiencia_terminos (2)"/>
      <sheetName val="Tiempo de evaluación"/>
      <sheetName val="Hoja1"/>
      <sheetName val="Pendientes"/>
      <sheetName val="datoa paula"/>
      <sheetName val="% Evaluaciones Resueltas (2)"/>
      <sheetName val="Octubre 08-02(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4">
          <cell r="C24" t="str">
            <v>Dentro de Término</v>
          </cell>
        </row>
      </sheetData>
      <sheetData sheetId="13"/>
      <sheetData sheetId="14">
        <row r="49">
          <cell r="B49">
            <v>1</v>
          </cell>
          <cell r="C49">
            <v>0</v>
          </cell>
          <cell r="D49">
            <v>12</v>
          </cell>
          <cell r="E49">
            <v>48</v>
          </cell>
        </row>
      </sheetData>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N11" t="str">
            <v>AGROQUÍMICOS</v>
          </cell>
        </row>
        <row r="12">
          <cell r="N12" t="str">
            <v>ENERGÍA</v>
          </cell>
        </row>
        <row r="13">
          <cell r="N13" t="str">
            <v>ESPECIALES</v>
          </cell>
        </row>
        <row r="14">
          <cell r="N14" t="str">
            <v>HIDROCARBUROS</v>
          </cell>
        </row>
        <row r="15">
          <cell r="N15" t="str">
            <v>INFRAESTRUCTURA</v>
          </cell>
        </row>
        <row r="16">
          <cell r="N16" t="str">
            <v>MINERÍA</v>
          </cell>
        </row>
        <row r="17">
          <cell r="N17" t="str">
            <v>POSCONSUMO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orial"/>
      <sheetName val="Parametr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s>
    <sheetDataSet>
      <sheetData sheetId="0"/>
      <sheetData sheetId="1"/>
      <sheetData sheetId="2"/>
      <sheetData sheetId="3"/>
      <sheetData sheetId="4"/>
      <sheetData sheetId="5"/>
      <sheetData sheetId="6"/>
      <sheetData sheetId="7"/>
      <sheetData sheetId="8"/>
      <sheetData sheetId="9"/>
      <sheetData sheetId="10"/>
      <sheetData sheetId="11">
        <row r="12">
          <cell r="BI12" t="str">
            <v>Si</v>
          </cell>
        </row>
        <row r="13">
          <cell r="BI13" t="str">
            <v>No</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T11" t="str">
            <v>Resolución</v>
          </cell>
        </row>
        <row r="12">
          <cell r="T12" t="str">
            <v>Auto</v>
          </cell>
        </row>
        <row r="13">
          <cell r="T13" t="str">
            <v>Oficio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B1:W23"/>
  <sheetViews>
    <sheetView zoomScaleNormal="100" workbookViewId="0">
      <selection activeCell="I6" sqref="I6"/>
    </sheetView>
  </sheetViews>
  <sheetFormatPr baseColWidth="10" defaultColWidth="11.42578125" defaultRowHeight="15" customHeight="1" x14ac:dyDescent="0.25"/>
  <cols>
    <col min="1" max="1" width="6.5703125" style="22" customWidth="1"/>
    <col min="2" max="2" width="24.7109375" style="22" customWidth="1"/>
    <col min="3" max="3" width="16.140625" style="22" customWidth="1"/>
    <col min="4" max="4" width="15" style="22" customWidth="1"/>
    <col min="5" max="6" width="11.42578125" style="22" customWidth="1"/>
    <col min="7" max="7" width="11.42578125" style="22"/>
    <col min="8" max="8" width="76.28515625" style="22" customWidth="1"/>
    <col min="9" max="9" width="16.42578125" style="22" customWidth="1"/>
    <col min="10" max="10" width="8.28515625" style="148" customWidth="1"/>
    <col min="11" max="11" width="8.140625" style="127" hidden="1" customWidth="1"/>
    <col min="12" max="13" width="8.7109375" style="127" hidden="1" customWidth="1"/>
    <col min="14" max="14" width="8.42578125" style="127" hidden="1" customWidth="1"/>
    <col min="15" max="15" width="7.85546875" style="127" hidden="1" customWidth="1"/>
    <col min="16" max="16" width="7.85546875" style="144" hidden="1" customWidth="1"/>
    <col min="17" max="17" width="7.85546875" style="127" hidden="1" customWidth="1"/>
    <col min="18" max="18" width="7.42578125" style="127" hidden="1" customWidth="1"/>
    <col min="19" max="19" width="14.5703125" style="22" hidden="1" customWidth="1"/>
    <col min="20" max="20" width="7.5703125" style="22" hidden="1" customWidth="1"/>
    <col min="21" max="21" width="7.140625" style="22" hidden="1" customWidth="1"/>
    <col min="22" max="22" width="11.42578125" style="22"/>
    <col min="23" max="23" width="22.140625" style="22" hidden="1" customWidth="1"/>
    <col min="24" max="25" width="11.42578125" style="22"/>
    <col min="26" max="26" width="19.28515625" style="22" customWidth="1"/>
    <col min="27" max="16384" width="11.42578125" style="22"/>
  </cols>
  <sheetData>
    <row r="1" spans="2:23" ht="27" customHeight="1" x14ac:dyDescent="0.25">
      <c r="B1" s="346" t="s">
        <v>0</v>
      </c>
      <c r="C1" s="348" t="s">
        <v>1</v>
      </c>
      <c r="D1" s="349"/>
      <c r="H1" s="313" t="s">
        <v>2</v>
      </c>
      <c r="I1" s="329" t="s">
        <v>369</v>
      </c>
      <c r="J1" s="147"/>
      <c r="K1" s="321" t="s">
        <v>3</v>
      </c>
      <c r="L1" s="321" t="s">
        <v>4</v>
      </c>
      <c r="M1" s="322" t="s">
        <v>5</v>
      </c>
      <c r="N1" s="322" t="s">
        <v>6</v>
      </c>
      <c r="O1" s="322" t="s">
        <v>7</v>
      </c>
      <c r="P1" s="322" t="s">
        <v>8</v>
      </c>
      <c r="Q1" s="322" t="s">
        <v>9</v>
      </c>
      <c r="R1" s="322" t="s">
        <v>10</v>
      </c>
      <c r="S1" s="323" t="s">
        <v>11</v>
      </c>
      <c r="T1" s="323" t="s">
        <v>12</v>
      </c>
      <c r="U1" s="323" t="s">
        <v>13</v>
      </c>
      <c r="W1" s="327" t="s">
        <v>374</v>
      </c>
    </row>
    <row r="2" spans="2:23" ht="30" x14ac:dyDescent="0.25">
      <c r="B2" s="347"/>
      <c r="C2" s="31" t="s">
        <v>14</v>
      </c>
      <c r="D2" s="129" t="s">
        <v>15</v>
      </c>
      <c r="H2" s="330" t="s">
        <v>370</v>
      </c>
      <c r="I2" s="331">
        <f>+AVERAGE(K2:U2)</f>
        <v>0.61959998000000005</v>
      </c>
      <c r="K2" s="314"/>
      <c r="L2" s="314"/>
      <c r="M2" s="315">
        <f>+C9</f>
        <v>0.58373325333333326</v>
      </c>
      <c r="N2" s="316"/>
      <c r="O2" s="317"/>
      <c r="P2" s="317"/>
      <c r="Q2" s="318">
        <f>+AVERAGE(SIPTA!AA7:AA8)</f>
        <v>0.41666666666666663</v>
      </c>
      <c r="R2" s="317"/>
      <c r="S2" s="319">
        <f>+C6</f>
        <v>0.91</v>
      </c>
      <c r="T2" s="320"/>
      <c r="U2" s="319">
        <f>+C13</f>
        <v>0.56799999999999995</v>
      </c>
      <c r="W2" s="328">
        <v>16</v>
      </c>
    </row>
    <row r="3" spans="2:23" ht="47.25" customHeight="1" x14ac:dyDescent="0.25">
      <c r="B3" s="130" t="s">
        <v>3</v>
      </c>
      <c r="C3" s="97">
        <f>OAP!AA13</f>
        <v>0.45414000000000004</v>
      </c>
      <c r="D3" s="131">
        <f>OAP!AE13</f>
        <v>0.45</v>
      </c>
      <c r="H3" s="332" t="s">
        <v>371</v>
      </c>
      <c r="I3" s="331">
        <f>+AVERAGE(K3:U3)</f>
        <v>0.68921853966474012</v>
      </c>
      <c r="K3" s="315"/>
      <c r="L3" s="315"/>
      <c r="M3" s="317"/>
      <c r="N3" s="315">
        <f>+OAJ!AA7</f>
        <v>0.87</v>
      </c>
      <c r="O3" s="315">
        <f>+C10</f>
        <v>0.63575025437534394</v>
      </c>
      <c r="P3" s="315">
        <f>+C11</f>
        <v>0.55112390428361691</v>
      </c>
      <c r="Q3" s="315">
        <f>+SIPTA!AA9</f>
        <v>0.7</v>
      </c>
      <c r="R3" s="317"/>
      <c r="S3" s="320"/>
      <c r="T3" s="320"/>
      <c r="U3" s="320"/>
      <c r="W3" s="328" t="s">
        <v>393</v>
      </c>
    </row>
    <row r="4" spans="2:23" ht="46.5" customHeight="1" x14ac:dyDescent="0.25">
      <c r="B4" s="130" t="s">
        <v>6</v>
      </c>
      <c r="C4" s="97">
        <f>OAJ!AA9</f>
        <v>0.71</v>
      </c>
      <c r="D4" s="131" t="s">
        <v>17</v>
      </c>
      <c r="H4" s="333" t="s">
        <v>372</v>
      </c>
      <c r="I4" s="331">
        <f>+AVERAGE(K4:U4)</f>
        <v>0.48730847953216377</v>
      </c>
      <c r="K4" s="315">
        <f>+AVERAGE(OAP!AA9:AA11)</f>
        <v>0.375</v>
      </c>
      <c r="L4" s="315">
        <f>+C5</f>
        <v>0.43333333333333335</v>
      </c>
      <c r="M4" s="317"/>
      <c r="N4" s="315"/>
      <c r="O4" s="317"/>
      <c r="P4" s="317"/>
      <c r="Q4" s="315">
        <f>+AVERAGE(SIPTA!AA10:AA11)</f>
        <v>0.65359210526315792</v>
      </c>
      <c r="R4" s="317"/>
      <c r="S4" s="320"/>
      <c r="T4" s="320"/>
      <c r="U4" s="320"/>
      <c r="W4" s="328" t="s">
        <v>392</v>
      </c>
    </row>
    <row r="5" spans="2:23" ht="45.75" customHeight="1" x14ac:dyDescent="0.25">
      <c r="B5" s="130" t="s">
        <v>4</v>
      </c>
      <c r="C5" s="97">
        <f>OTI!AA10</f>
        <v>0.43333333333333335</v>
      </c>
      <c r="D5" s="131" t="s">
        <v>17</v>
      </c>
      <c r="H5" s="334" t="s">
        <v>373</v>
      </c>
      <c r="I5" s="331">
        <f>+AVERAGE(K5:U5)</f>
        <v>0.52963234339660936</v>
      </c>
      <c r="K5" s="315">
        <f>+AVERAGE(OAP!AA7:AA8,OAP!AA12)</f>
        <v>0.50690000000000002</v>
      </c>
      <c r="L5" s="315"/>
      <c r="M5" s="317"/>
      <c r="N5" s="315">
        <f>+OAJ!AA8</f>
        <v>0.55000000000000004</v>
      </c>
      <c r="O5" s="317"/>
      <c r="P5" s="317"/>
      <c r="Q5" s="315"/>
      <c r="R5" s="315">
        <f>+C8</f>
        <v>0.56584009821801606</v>
      </c>
      <c r="S5" s="320"/>
      <c r="T5" s="319">
        <f>+C7</f>
        <v>0.49578927536842105</v>
      </c>
      <c r="U5" s="320"/>
      <c r="W5" s="328">
        <v>16</v>
      </c>
    </row>
    <row r="6" spans="2:23" ht="21" customHeight="1" thickBot="1" x14ac:dyDescent="0.3">
      <c r="B6" s="132" t="s">
        <v>11</v>
      </c>
      <c r="C6" s="97">
        <f>Comunicaciones!AA9</f>
        <v>0.91</v>
      </c>
      <c r="D6" s="131" t="s">
        <v>17</v>
      </c>
      <c r="H6" s="335" t="s">
        <v>20</v>
      </c>
      <c r="I6" s="336">
        <f>AVERAGE(I2:I5)</f>
        <v>0.58143983564837831</v>
      </c>
      <c r="K6" s="144"/>
      <c r="L6" s="144"/>
      <c r="M6" s="272"/>
      <c r="N6" s="271"/>
      <c r="O6" s="144"/>
      <c r="Q6" s="144"/>
      <c r="R6" s="144"/>
    </row>
    <row r="7" spans="2:23" ht="21" customHeight="1" thickBot="1" x14ac:dyDescent="0.3">
      <c r="B7" s="132" t="s">
        <v>12</v>
      </c>
      <c r="C7" s="97">
        <f>'Control Interno'!AA9</f>
        <v>0.49578927536842105</v>
      </c>
      <c r="D7" s="131" t="s">
        <v>17</v>
      </c>
    </row>
    <row r="8" spans="2:23" ht="35.450000000000003" customHeight="1" x14ac:dyDescent="0.25">
      <c r="B8" s="133" t="s">
        <v>10</v>
      </c>
      <c r="C8" s="97">
        <f>SAF!AA11</f>
        <v>0.56584009821801606</v>
      </c>
      <c r="D8" s="131">
        <f>SAF!AE11</f>
        <v>0.63664999999999994</v>
      </c>
      <c r="H8" s="313" t="s">
        <v>2</v>
      </c>
      <c r="I8" s="329" t="s">
        <v>330</v>
      </c>
      <c r="J8" s="284"/>
      <c r="K8" s="282">
        <v>2023</v>
      </c>
      <c r="P8" s="127"/>
      <c r="S8" s="127"/>
      <c r="T8" s="144"/>
      <c r="U8" s="144"/>
      <c r="V8" s="144"/>
    </row>
    <row r="9" spans="2:23" ht="37.5" customHeight="1" x14ac:dyDescent="0.25">
      <c r="B9" s="133" t="s">
        <v>5</v>
      </c>
      <c r="C9" s="97">
        <f>SMPCA!AA13</f>
        <v>0.58373325333333326</v>
      </c>
      <c r="D9" s="131">
        <f>+SMPCA!AE13</f>
        <v>0.43064999999999998</v>
      </c>
      <c r="H9" s="337" t="s">
        <v>370</v>
      </c>
      <c r="I9" s="331">
        <f>+($M$11*I2)+K9</f>
        <v>0.3836959081818182</v>
      </c>
      <c r="J9" s="285"/>
      <c r="K9" s="283">
        <v>0.35553227272727272</v>
      </c>
      <c r="L9" s="283">
        <v>0.01</v>
      </c>
      <c r="M9" s="283">
        <f>100%/11</f>
        <v>9.0909090909090912E-2</v>
      </c>
      <c r="N9" s="127" t="s">
        <v>331</v>
      </c>
      <c r="P9" s="127"/>
      <c r="S9" s="127"/>
      <c r="T9" s="144"/>
      <c r="U9" s="144"/>
      <c r="V9" s="144"/>
    </row>
    <row r="10" spans="2:23" ht="46.5" customHeight="1" x14ac:dyDescent="0.25">
      <c r="B10" s="133" t="s">
        <v>7</v>
      </c>
      <c r="C10" s="97">
        <f>'Sub.Evaluación LA'!AA11</f>
        <v>0.63575025437534394</v>
      </c>
      <c r="D10" s="131" t="s">
        <v>17</v>
      </c>
      <c r="H10" s="338" t="s">
        <v>371</v>
      </c>
      <c r="I10" s="331">
        <f t="shared" ref="I10:I12" si="0">+($M$11*I3)+K10</f>
        <v>0.39254138816657913</v>
      </c>
      <c r="J10" s="285"/>
      <c r="K10" s="283">
        <v>0.36121327272727277</v>
      </c>
      <c r="L10" s="283"/>
      <c r="M10" s="283">
        <f>+M9*4.5</f>
        <v>0.40909090909090912</v>
      </c>
      <c r="N10" s="127" t="s">
        <v>332</v>
      </c>
      <c r="P10" s="127"/>
      <c r="S10" s="127"/>
      <c r="T10" s="144"/>
      <c r="U10" s="144"/>
      <c r="V10" s="144"/>
    </row>
    <row r="11" spans="2:23" ht="47.25" customHeight="1" x14ac:dyDescent="0.25">
      <c r="B11" s="133" t="s">
        <v>8</v>
      </c>
      <c r="C11" s="97">
        <f>'Sub.Seguimiento LA'!AA12</f>
        <v>0.55112390428361691</v>
      </c>
      <c r="D11" s="131">
        <f>'Sub.Seguimiento LA'!AE12</f>
        <v>0.83933333333333349</v>
      </c>
      <c r="H11" s="339" t="s">
        <v>372</v>
      </c>
      <c r="I11" s="331">
        <f t="shared" si="0"/>
        <v>0.38100170122275384</v>
      </c>
      <c r="J11" s="285"/>
      <c r="K11" s="283">
        <v>0.35885131578947366</v>
      </c>
      <c r="L11" s="283"/>
      <c r="M11" s="283">
        <f>+M9/2</f>
        <v>4.5454545454545456E-2</v>
      </c>
      <c r="N11" s="127" t="s">
        <v>333</v>
      </c>
      <c r="P11" s="127"/>
      <c r="S11" s="127"/>
      <c r="T11" s="144"/>
      <c r="U11" s="144"/>
      <c r="V11" s="144"/>
    </row>
    <row r="12" spans="2:23" ht="46.5" customHeight="1" x14ac:dyDescent="0.25">
      <c r="B12" s="133" t="s">
        <v>9</v>
      </c>
      <c r="C12" s="97">
        <f>SIPTA!AA12</f>
        <v>0.56810350877192983</v>
      </c>
      <c r="D12" s="131">
        <f>+SIPTA!AE12</f>
        <v>0.49199999999999999</v>
      </c>
      <c r="H12" s="340" t="s">
        <v>373</v>
      </c>
      <c r="I12" s="331">
        <f t="shared" si="0"/>
        <v>0.38672157492969855</v>
      </c>
      <c r="J12" s="285"/>
      <c r="K12" s="283">
        <v>0.36264737750257997</v>
      </c>
      <c r="L12" s="283"/>
      <c r="P12" s="127"/>
      <c r="S12" s="127"/>
      <c r="T12" s="144"/>
      <c r="U12" s="144"/>
      <c r="V12" s="144"/>
    </row>
    <row r="13" spans="2:23" ht="21" customHeight="1" thickBot="1" x14ac:dyDescent="0.3">
      <c r="B13" s="134" t="s">
        <v>13</v>
      </c>
      <c r="C13" s="98">
        <f>OCDI!AA9</f>
        <v>0.56799999999999995</v>
      </c>
      <c r="D13" s="135" t="s">
        <v>17</v>
      </c>
      <c r="H13" s="335" t="s">
        <v>20</v>
      </c>
      <c r="I13" s="336">
        <f>AVERAGE(I9:I12)</f>
        <v>0.38599014312521246</v>
      </c>
      <c r="J13" s="286"/>
      <c r="K13" s="283">
        <f>+AVERAGE(K9:K12)</f>
        <v>0.35956105968664981</v>
      </c>
      <c r="L13" s="283"/>
      <c r="P13" s="127"/>
      <c r="S13" s="127"/>
      <c r="T13" s="144"/>
      <c r="U13" s="144"/>
      <c r="V13" s="144"/>
    </row>
    <row r="14" spans="2:23" ht="21" customHeight="1" thickBot="1" x14ac:dyDescent="0.3">
      <c r="B14" s="136" t="s">
        <v>21</v>
      </c>
      <c r="C14" s="137">
        <f>AVERAGE(C3:C13)</f>
        <v>0.58871032978945403</v>
      </c>
      <c r="D14" s="138">
        <f>AVERAGE(D3,D6,D7,D5,D8,D9,D11)</f>
        <v>0.58915833333333334</v>
      </c>
      <c r="H14" s="144"/>
      <c r="I14" s="144"/>
      <c r="J14" s="287"/>
      <c r="K14" s="284"/>
      <c r="P14" s="127"/>
      <c r="S14" s="127"/>
      <c r="T14" s="144"/>
      <c r="U14" s="144"/>
      <c r="V14" s="144"/>
    </row>
    <row r="15" spans="2:23" x14ac:dyDescent="0.25">
      <c r="H15" s="144"/>
      <c r="I15" s="144"/>
      <c r="J15" s="287"/>
      <c r="K15" s="284"/>
      <c r="P15" s="127"/>
      <c r="S15" s="127"/>
      <c r="T15" s="144"/>
      <c r="U15" s="144"/>
      <c r="V15" s="144"/>
    </row>
    <row r="16" spans="2:23" x14ac:dyDescent="0.25">
      <c r="H16" s="341" t="s">
        <v>337</v>
      </c>
      <c r="I16" s="341"/>
      <c r="J16" s="127"/>
      <c r="P16" s="127"/>
      <c r="S16" s="127"/>
      <c r="T16" s="144"/>
      <c r="U16" s="144"/>
      <c r="V16" s="144"/>
    </row>
    <row r="17" spans="2:22" x14ac:dyDescent="0.25">
      <c r="B17" s="350" t="s">
        <v>338</v>
      </c>
      <c r="C17" s="351"/>
      <c r="D17" s="352"/>
      <c r="H17" s="281" t="s">
        <v>336</v>
      </c>
      <c r="I17" s="280" t="s">
        <v>22</v>
      </c>
      <c r="J17" s="127"/>
      <c r="K17" s="127">
        <f>+M10*0.9</f>
        <v>0.36818181818181822</v>
      </c>
      <c r="P17" s="127"/>
      <c r="S17" s="127"/>
      <c r="T17" s="144"/>
      <c r="U17" s="144"/>
      <c r="V17" s="144"/>
    </row>
    <row r="18" spans="2:22" x14ac:dyDescent="0.25">
      <c r="B18" s="280" t="s">
        <v>22</v>
      </c>
      <c r="C18" s="344">
        <v>0.45</v>
      </c>
      <c r="D18" s="345"/>
      <c r="H18" s="281" t="s">
        <v>335</v>
      </c>
      <c r="I18" s="279" t="s">
        <v>23</v>
      </c>
      <c r="J18" s="127"/>
      <c r="K18" s="127">
        <f>+M10*0.75</f>
        <v>0.30681818181818182</v>
      </c>
      <c r="P18" s="127"/>
      <c r="S18" s="127"/>
      <c r="T18" s="144"/>
      <c r="U18" s="144"/>
      <c r="V18" s="144"/>
    </row>
    <row r="19" spans="2:22" x14ac:dyDescent="0.25">
      <c r="B19" s="279" t="s">
        <v>23</v>
      </c>
      <c r="C19" s="277">
        <v>0.38</v>
      </c>
      <c r="D19" s="277">
        <v>0.45</v>
      </c>
      <c r="H19" s="281" t="s">
        <v>334</v>
      </c>
      <c r="I19" s="278" t="s">
        <v>24</v>
      </c>
      <c r="J19" s="127"/>
      <c r="P19" s="127"/>
      <c r="S19" s="127"/>
      <c r="T19" s="144"/>
      <c r="U19" s="144"/>
      <c r="V19" s="144"/>
    </row>
    <row r="20" spans="2:22" x14ac:dyDescent="0.25">
      <c r="B20" s="278" t="s">
        <v>24</v>
      </c>
      <c r="C20" s="342">
        <v>0.38</v>
      </c>
      <c r="D20" s="343"/>
      <c r="I20" s="144"/>
      <c r="J20" s="144"/>
      <c r="K20" s="144"/>
      <c r="L20" s="144"/>
      <c r="M20" s="144"/>
      <c r="N20" s="144"/>
      <c r="O20" s="144"/>
      <c r="Q20" s="22"/>
      <c r="R20" s="22"/>
    </row>
    <row r="21" spans="2:22" x14ac:dyDescent="0.25">
      <c r="H21" s="144"/>
      <c r="I21" s="144"/>
      <c r="J21" s="144"/>
      <c r="K21" s="144"/>
      <c r="L21" s="144"/>
      <c r="M21" s="144"/>
      <c r="N21" s="144"/>
      <c r="O21" s="144"/>
      <c r="P21" s="22"/>
      <c r="Q21" s="22"/>
      <c r="R21" s="22"/>
    </row>
    <row r="22" spans="2:22" x14ac:dyDescent="0.25">
      <c r="H22" s="144"/>
      <c r="I22" s="144"/>
      <c r="J22" s="144"/>
      <c r="K22" s="144"/>
      <c r="L22" s="144"/>
      <c r="M22" s="144"/>
      <c r="N22" s="144"/>
      <c r="O22" s="144"/>
      <c r="P22" s="22"/>
      <c r="Q22" s="22"/>
      <c r="R22" s="22"/>
    </row>
    <row r="23" spans="2:22" x14ac:dyDescent="0.25">
      <c r="K23" s="144"/>
      <c r="L23" s="144"/>
      <c r="M23" s="144"/>
      <c r="N23" s="144"/>
      <c r="O23" s="144"/>
      <c r="Q23" s="144"/>
      <c r="R23" s="144"/>
    </row>
  </sheetData>
  <mergeCells count="6">
    <mergeCell ref="H16:I16"/>
    <mergeCell ref="C20:D20"/>
    <mergeCell ref="C18:D18"/>
    <mergeCell ref="B1:B2"/>
    <mergeCell ref="C1:D1"/>
    <mergeCell ref="B17:D17"/>
  </mergeCells>
  <conditionalFormatting sqref="C3:D14">
    <cfRule type="iconSet" priority="2">
      <iconSet>
        <cfvo type="percent" val="0"/>
        <cfvo type="num" val="0.38"/>
        <cfvo type="num" val="0.45"/>
      </iconSet>
    </cfRule>
  </conditionalFormatting>
  <conditionalFormatting sqref="I2:I5">
    <cfRule type="iconSet" priority="8">
      <iconSet>
        <cfvo type="percent" val="0"/>
        <cfvo type="num" val="0.38"/>
        <cfvo type="num" val="0.45"/>
      </iconSet>
    </cfRule>
  </conditionalFormatting>
  <conditionalFormatting sqref="I9:J12">
    <cfRule type="iconSet" priority="1">
      <iconSet>
        <cfvo type="percent" val="0"/>
        <cfvo type="num" val="0.30680000000000002"/>
        <cfvo type="num" val="0.36809999999999998"/>
      </iconSet>
    </cfRule>
  </conditionalFormatting>
  <pageMargins left="0.7" right="0.7" top="0.75" bottom="0.75" header="0.3" footer="0.3"/>
  <pageSetup orientation="portrait" r:id="rId1"/>
  <ignoredErrors>
    <ignoredError sqref="K13" formulaRange="1"/>
  </ignoredError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sheetPr>
  <dimension ref="A1:BY43"/>
  <sheetViews>
    <sheetView zoomScale="115" zoomScaleNormal="115" zoomScalePageLayoutView="130" workbookViewId="0">
      <selection activeCell="D13" sqref="D13"/>
    </sheetView>
  </sheetViews>
  <sheetFormatPr baseColWidth="10" defaultColWidth="9.140625" defaultRowHeight="15" x14ac:dyDescent="0.25"/>
  <cols>
    <col min="1" max="1" width="18.85546875" customWidth="1"/>
    <col min="2" max="2" width="18.140625" customWidth="1"/>
    <col min="3" max="3" width="20" style="5" customWidth="1"/>
    <col min="4" max="4" width="26.7109375" style="5" customWidth="1"/>
    <col min="5" max="5" width="21.7109375" customWidth="1"/>
    <col min="6" max="6" width="16.85546875" customWidth="1"/>
    <col min="7" max="8" width="14.42578125" customWidth="1"/>
    <col min="9" max="9" width="15.140625" customWidth="1"/>
    <col min="10" max="10" width="19" customWidth="1"/>
    <col min="11" max="11" width="20.28515625" customWidth="1"/>
    <col min="12" max="12" width="22" customWidth="1"/>
    <col min="13" max="13" width="24.140625" customWidth="1"/>
    <col min="14" max="14" width="18.28515625" customWidth="1"/>
    <col min="15" max="15" width="14.85546875" customWidth="1"/>
    <col min="16" max="16" width="0" hidden="1" customWidth="1"/>
    <col min="17" max="17" width="17.28515625" customWidth="1"/>
    <col min="18" max="18" width="14.28515625" hidden="1" customWidth="1"/>
    <col min="19" max="19" width="14" hidden="1" customWidth="1"/>
    <col min="20" max="20" width="16.7109375" hidden="1" customWidth="1"/>
    <col min="21" max="21" width="16.42578125" hidden="1" customWidth="1"/>
    <col min="22" max="22" width="14.140625" hidden="1" customWidth="1"/>
    <col min="23" max="23" width="13.85546875" hidden="1" customWidth="1"/>
    <col min="24" max="24" width="21.42578125" customWidth="1"/>
    <col min="25" max="25" width="11.140625" customWidth="1"/>
    <col min="26" max="26" width="15.28515625" customWidth="1"/>
    <col min="27" max="27" width="15.42578125" customWidth="1"/>
    <col min="28" max="28" width="68.28515625" customWidth="1"/>
    <col min="31" max="32" width="16.140625" customWidth="1"/>
  </cols>
  <sheetData>
    <row r="1" spans="1:77" s="1" customFormat="1" x14ac:dyDescent="0.25">
      <c r="E1" s="382" t="s">
        <v>51</v>
      </c>
      <c r="F1" s="382"/>
      <c r="G1" s="382"/>
      <c r="H1" s="382"/>
      <c r="I1" s="382"/>
      <c r="J1" s="382"/>
      <c r="K1" s="382"/>
      <c r="L1" s="382"/>
      <c r="M1" s="382"/>
      <c r="N1" s="382"/>
      <c r="O1" s="382"/>
      <c r="P1" s="382"/>
      <c r="Q1" s="382"/>
      <c r="R1" s="382"/>
      <c r="S1" s="382"/>
      <c r="T1" s="382"/>
      <c r="U1" s="382"/>
      <c r="V1" s="382"/>
      <c r="W1" s="382"/>
      <c r="X1" s="382"/>
      <c r="AC1" s="404"/>
      <c r="AD1" s="405"/>
      <c r="AE1" s="54" t="s">
        <v>52</v>
      </c>
      <c r="AF1" s="57">
        <v>44512</v>
      </c>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row>
    <row r="2" spans="1:77"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C2" s="404"/>
      <c r="AD2" s="405"/>
      <c r="AE2" s="55" t="s">
        <v>53</v>
      </c>
      <c r="AF2" s="56">
        <v>3</v>
      </c>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row>
    <row r="3" spans="1:77" s="1" customFormat="1" ht="30" customHeight="1" x14ac:dyDescent="0.25">
      <c r="E3" s="382"/>
      <c r="F3" s="382"/>
      <c r="G3" s="382"/>
      <c r="H3" s="382"/>
      <c r="I3" s="382"/>
      <c r="J3" s="382"/>
      <c r="K3" s="382"/>
      <c r="L3" s="382"/>
      <c r="M3" s="382"/>
      <c r="N3" s="382"/>
      <c r="O3" s="382"/>
      <c r="P3" s="382"/>
      <c r="Q3" s="382"/>
      <c r="R3" s="382"/>
      <c r="S3" s="382"/>
      <c r="T3" s="382"/>
      <c r="U3" s="382"/>
      <c r="V3" s="382"/>
      <c r="W3" s="382"/>
      <c r="X3" s="382"/>
      <c r="AC3" s="404"/>
      <c r="AD3" s="405"/>
      <c r="AE3" s="55" t="s">
        <v>54</v>
      </c>
      <c r="AF3" s="56" t="s">
        <v>55</v>
      </c>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row>
    <row r="4" spans="1:77"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79" t="s">
        <v>60</v>
      </c>
      <c r="Z4" s="380"/>
      <c r="AA4" s="380"/>
      <c r="AB4" s="380"/>
      <c r="AC4" s="380"/>
      <c r="AD4" s="380"/>
      <c r="AE4" s="380"/>
      <c r="AF4" s="381"/>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row>
    <row r="5" spans="1:77" s="8" customFormat="1" ht="36" customHeight="1" x14ac:dyDescent="0.25">
      <c r="A5" s="408" t="s">
        <v>61</v>
      </c>
      <c r="B5" s="409"/>
      <c r="C5" s="369" t="s">
        <v>374</v>
      </c>
      <c r="D5" s="373"/>
      <c r="E5" s="408" t="s">
        <v>62</v>
      </c>
      <c r="F5" s="410"/>
      <c r="G5" s="408" t="s">
        <v>63</v>
      </c>
      <c r="H5" s="410"/>
      <c r="I5" s="58"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row>
    <row r="6" spans="1:77" s="75" customFormat="1" ht="38.25" x14ac:dyDescent="0.2">
      <c r="A6" s="73" t="s">
        <v>68</v>
      </c>
      <c r="B6" s="73" t="s">
        <v>69</v>
      </c>
      <c r="C6" s="29" t="s">
        <v>366</v>
      </c>
      <c r="D6" s="29" t="s">
        <v>358</v>
      </c>
      <c r="E6" s="73" t="s">
        <v>70</v>
      </c>
      <c r="F6" s="73" t="s">
        <v>71</v>
      </c>
      <c r="G6" s="73" t="s">
        <v>72</v>
      </c>
      <c r="H6" s="73" t="s">
        <v>73</v>
      </c>
      <c r="I6" s="73" t="s">
        <v>74</v>
      </c>
      <c r="J6" s="375"/>
      <c r="K6" s="375"/>
      <c r="L6" s="73" t="s">
        <v>57</v>
      </c>
      <c r="M6" s="73" t="s">
        <v>75</v>
      </c>
      <c r="N6" s="73" t="s">
        <v>76</v>
      </c>
      <c r="O6" s="73" t="s">
        <v>77</v>
      </c>
      <c r="P6" s="73" t="s">
        <v>78</v>
      </c>
      <c r="Q6" s="73" t="s">
        <v>79</v>
      </c>
      <c r="R6" s="73" t="s">
        <v>58</v>
      </c>
      <c r="S6" s="73" t="s">
        <v>80</v>
      </c>
      <c r="T6" s="73" t="s">
        <v>76</v>
      </c>
      <c r="U6" s="73" t="s">
        <v>77</v>
      </c>
      <c r="V6" s="73" t="s">
        <v>78</v>
      </c>
      <c r="W6" s="73" t="s">
        <v>81</v>
      </c>
      <c r="X6" s="73" t="s">
        <v>82</v>
      </c>
      <c r="Y6" s="73" t="s">
        <v>83</v>
      </c>
      <c r="Z6" s="73" t="s">
        <v>84</v>
      </c>
      <c r="AA6" s="73" t="s">
        <v>85</v>
      </c>
      <c r="AB6" s="73" t="s">
        <v>86</v>
      </c>
      <c r="AC6" s="73" t="s">
        <v>87</v>
      </c>
      <c r="AD6" s="73" t="s">
        <v>84</v>
      </c>
      <c r="AE6" s="73" t="s">
        <v>85</v>
      </c>
      <c r="AF6" s="73" t="s">
        <v>86</v>
      </c>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row>
    <row r="7" spans="1:77" s="94" customFormat="1" ht="222" customHeight="1" x14ac:dyDescent="0.2">
      <c r="A7" s="442" t="s">
        <v>88</v>
      </c>
      <c r="B7" s="443" t="s">
        <v>89</v>
      </c>
      <c r="C7" s="395" t="s">
        <v>384</v>
      </c>
      <c r="D7" s="361" t="s">
        <v>383</v>
      </c>
      <c r="E7" s="446" t="s">
        <v>16</v>
      </c>
      <c r="F7" s="443" t="s">
        <v>183</v>
      </c>
      <c r="G7" s="442" t="s">
        <v>196</v>
      </c>
      <c r="H7" s="442" t="s">
        <v>197</v>
      </c>
      <c r="I7" s="443" t="s">
        <v>198</v>
      </c>
      <c r="J7" s="442" t="s">
        <v>199</v>
      </c>
      <c r="K7" s="443" t="s">
        <v>199</v>
      </c>
      <c r="L7" s="91" t="s">
        <v>200</v>
      </c>
      <c r="M7" s="91" t="s">
        <v>201</v>
      </c>
      <c r="N7" s="91" t="s">
        <v>97</v>
      </c>
      <c r="O7" s="91" t="s">
        <v>104</v>
      </c>
      <c r="P7" s="91"/>
      <c r="Q7" s="92">
        <v>0.95</v>
      </c>
      <c r="R7" s="93"/>
      <c r="S7" s="93"/>
      <c r="T7" s="93"/>
      <c r="U7" s="93"/>
      <c r="V7" s="93"/>
      <c r="W7" s="93"/>
      <c r="X7" s="442" t="s">
        <v>202</v>
      </c>
      <c r="Y7" s="101">
        <v>0.98</v>
      </c>
      <c r="Z7" s="92">
        <f>+$Q$7</f>
        <v>0.95</v>
      </c>
      <c r="AA7" s="264">
        <f>+IF((Y7/Z7)&gt;100%,(8.33333%*6),((Y7/Z7)*(8.33333%*6)))</f>
        <v>0.49999979999999999</v>
      </c>
      <c r="AB7" s="140" t="s">
        <v>203</v>
      </c>
      <c r="AC7" s="93"/>
      <c r="AD7" s="93"/>
      <c r="AE7" s="93"/>
      <c r="AF7" s="93"/>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row>
    <row r="8" spans="1:77" s="74" customFormat="1" ht="174" customHeight="1" x14ac:dyDescent="0.2">
      <c r="A8" s="413"/>
      <c r="B8" s="444"/>
      <c r="C8" s="396"/>
      <c r="D8" s="397"/>
      <c r="E8" s="447"/>
      <c r="F8" s="444"/>
      <c r="G8" s="413"/>
      <c r="H8" s="413"/>
      <c r="I8" s="444"/>
      <c r="J8" s="413"/>
      <c r="K8" s="444"/>
      <c r="L8" s="95" t="s">
        <v>204</v>
      </c>
      <c r="M8" s="95" t="s">
        <v>205</v>
      </c>
      <c r="N8" s="95" t="s">
        <v>97</v>
      </c>
      <c r="O8" s="95" t="s">
        <v>98</v>
      </c>
      <c r="P8" s="95"/>
      <c r="Q8" s="95">
        <v>395</v>
      </c>
      <c r="R8" s="93"/>
      <c r="S8" s="93"/>
      <c r="T8" s="93"/>
      <c r="U8" s="93"/>
      <c r="V8" s="93"/>
      <c r="W8" s="93"/>
      <c r="X8" s="413"/>
      <c r="Y8" s="95">
        <v>236</v>
      </c>
      <c r="Z8" s="95">
        <f>+$Q$8</f>
        <v>395</v>
      </c>
      <c r="AA8" s="103">
        <f t="shared" ref="AA8" si="0">+Y8/Z8</f>
        <v>0.59746835443037971</v>
      </c>
      <c r="AB8" s="141" t="s">
        <v>206</v>
      </c>
      <c r="AC8" s="93"/>
      <c r="AD8" s="93"/>
      <c r="AE8" s="93"/>
      <c r="AF8" s="93"/>
    </row>
    <row r="9" spans="1:77" ht="153" x14ac:dyDescent="0.25">
      <c r="A9" s="413"/>
      <c r="B9" s="444"/>
      <c r="C9" s="396"/>
      <c r="D9" s="397"/>
      <c r="E9" s="447"/>
      <c r="F9" s="444"/>
      <c r="G9" s="413"/>
      <c r="H9" s="413"/>
      <c r="I9" s="444"/>
      <c r="J9" s="413"/>
      <c r="K9" s="444"/>
      <c r="L9" s="91" t="s">
        <v>207</v>
      </c>
      <c r="M9" s="91" t="s">
        <v>208</v>
      </c>
      <c r="N9" s="91" t="s">
        <v>103</v>
      </c>
      <c r="O9" s="91" t="s">
        <v>104</v>
      </c>
      <c r="P9" s="91"/>
      <c r="Q9" s="92">
        <v>0.46</v>
      </c>
      <c r="R9" s="93"/>
      <c r="S9" s="93"/>
      <c r="T9" s="93"/>
      <c r="U9" s="93"/>
      <c r="V9" s="93"/>
      <c r="W9" s="93"/>
      <c r="X9" s="413"/>
      <c r="Y9" s="101">
        <v>0.3725</v>
      </c>
      <c r="Z9" s="92">
        <f>+$Q$9</f>
        <v>0.46</v>
      </c>
      <c r="AA9" s="92">
        <f>+Y9/Z9</f>
        <v>0.80978260869565211</v>
      </c>
      <c r="AB9" s="255" t="s">
        <v>209</v>
      </c>
      <c r="AC9" s="93"/>
      <c r="AD9" s="93"/>
      <c r="AE9" s="93"/>
      <c r="AF9" s="93"/>
    </row>
    <row r="10" spans="1:77" ht="185.25" customHeight="1" x14ac:dyDescent="0.25">
      <c r="A10" s="413"/>
      <c r="B10" s="445"/>
      <c r="C10" s="26" t="s">
        <v>385</v>
      </c>
      <c r="D10" s="28" t="s">
        <v>386</v>
      </c>
      <c r="E10" s="447"/>
      <c r="F10" s="445"/>
      <c r="G10" s="413"/>
      <c r="H10" s="413"/>
      <c r="I10" s="445"/>
      <c r="J10" s="413"/>
      <c r="K10" s="113" t="s">
        <v>210</v>
      </c>
      <c r="L10" s="95" t="s">
        <v>211</v>
      </c>
      <c r="M10" s="95" t="s">
        <v>212</v>
      </c>
      <c r="N10" s="95" t="s">
        <v>213</v>
      </c>
      <c r="O10" s="95" t="s">
        <v>104</v>
      </c>
      <c r="P10" s="95"/>
      <c r="Q10" s="143">
        <v>7.0000000000000007E-2</v>
      </c>
      <c r="R10" s="93"/>
      <c r="S10" s="93"/>
      <c r="T10" s="93"/>
      <c r="U10" s="93"/>
      <c r="V10" s="93"/>
      <c r="W10" s="93"/>
      <c r="X10" s="413"/>
      <c r="Y10" s="103" t="s">
        <v>214</v>
      </c>
      <c r="Z10" s="143">
        <f>+$Q$10</f>
        <v>7.0000000000000007E-2</v>
      </c>
      <c r="AA10" s="103" t="s">
        <v>214</v>
      </c>
      <c r="AB10" s="142" t="s">
        <v>215</v>
      </c>
      <c r="AC10" s="93"/>
      <c r="AD10" s="93"/>
      <c r="AE10" s="93"/>
      <c r="AF10" s="93"/>
    </row>
    <row r="11" spans="1:77" ht="45.75" thickBot="1" x14ac:dyDescent="0.3">
      <c r="C11"/>
      <c r="D11"/>
      <c r="M11" s="112"/>
      <c r="Z11" s="63" t="s">
        <v>124</v>
      </c>
      <c r="AA11" s="99">
        <f>AVERAGE(AA7:AA10)</f>
        <v>0.63575025437534394</v>
      </c>
    </row>
    <row r="12" spans="1:77" x14ac:dyDescent="0.25">
      <c r="C12"/>
      <c r="D12"/>
      <c r="M12" s="112"/>
    </row>
    <row r="13" spans="1:77" x14ac:dyDescent="0.25">
      <c r="C13" s="2"/>
      <c r="D13" s="2"/>
      <c r="M13" s="112"/>
    </row>
    <row r="14" spans="1:77" x14ac:dyDescent="0.25">
      <c r="C14" s="2"/>
      <c r="D14" s="2"/>
      <c r="M14" s="250"/>
    </row>
    <row r="15" spans="1:77" x14ac:dyDescent="0.25">
      <c r="C15" s="2"/>
      <c r="D15" s="2"/>
    </row>
    <row r="16" spans="1:77"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7">
    <mergeCell ref="X7:X10"/>
    <mergeCell ref="K7:K9"/>
    <mergeCell ref="H7:H10"/>
    <mergeCell ref="I7:I10"/>
    <mergeCell ref="J7:J10"/>
    <mergeCell ref="AC1:AD3"/>
    <mergeCell ref="Y5:AB5"/>
    <mergeCell ref="E5:F5"/>
    <mergeCell ref="E1:X3"/>
    <mergeCell ref="A4:K4"/>
    <mergeCell ref="L4:Q5"/>
    <mergeCell ref="R4:W5"/>
    <mergeCell ref="X4:X5"/>
    <mergeCell ref="Y4:AF4"/>
    <mergeCell ref="A5:B5"/>
    <mergeCell ref="AC5:AF5"/>
    <mergeCell ref="G5:H5"/>
    <mergeCell ref="J5:J6"/>
    <mergeCell ref="K5:K6"/>
    <mergeCell ref="C5:D5"/>
    <mergeCell ref="A7:A10"/>
    <mergeCell ref="B7:B10"/>
    <mergeCell ref="E7:E10"/>
    <mergeCell ref="F7:F10"/>
    <mergeCell ref="G7:G10"/>
    <mergeCell ref="C7:C9"/>
    <mergeCell ref="D7:D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CK43"/>
  <sheetViews>
    <sheetView topLeftCell="A5" zoomScale="110" zoomScaleNormal="110" zoomScalePageLayoutView="130" workbookViewId="0">
      <selection activeCell="M10" sqref="M10"/>
    </sheetView>
  </sheetViews>
  <sheetFormatPr baseColWidth="10" defaultColWidth="9.140625" defaultRowHeight="15" x14ac:dyDescent="0.25"/>
  <cols>
    <col min="1" max="1" width="20.28515625" customWidth="1"/>
    <col min="2" max="2" width="26.28515625" customWidth="1"/>
    <col min="3" max="3" width="20" style="5" customWidth="1"/>
    <col min="4" max="4" width="26.7109375" style="5" customWidth="1"/>
    <col min="5" max="5" width="25.140625" customWidth="1"/>
    <col min="6" max="6" width="28.42578125" customWidth="1"/>
    <col min="7" max="8" width="18.140625" customWidth="1"/>
    <col min="9" max="9" width="19" customWidth="1"/>
    <col min="10" max="10" width="18" customWidth="1"/>
    <col min="11" max="11" width="20" customWidth="1"/>
    <col min="12" max="12" width="19.28515625" customWidth="1"/>
    <col min="13" max="13" width="32" customWidth="1"/>
    <col min="14" max="14" width="14.42578125" customWidth="1"/>
    <col min="16" max="16" width="0" hidden="1" customWidth="1"/>
    <col min="17" max="17" width="14.7109375" style="174" customWidth="1"/>
    <col min="18" max="18" width="22.7109375" customWidth="1"/>
    <col min="19" max="19" width="31.5703125" customWidth="1"/>
    <col min="20" max="20" width="15" customWidth="1"/>
    <col min="22" max="22" width="0" hidden="1" customWidth="1"/>
    <col min="24" max="24" width="16.85546875" customWidth="1"/>
    <col min="26" max="26" width="18.28515625" customWidth="1"/>
    <col min="27" max="27" width="14.85546875" customWidth="1"/>
    <col min="28" max="28" width="43.140625" customWidth="1"/>
    <col min="30" max="30" width="14.140625" customWidth="1"/>
    <col min="31" max="31" width="13.28515625" customWidth="1"/>
    <col min="32" max="32" width="60" customWidth="1"/>
  </cols>
  <sheetData>
    <row r="1" spans="1:89" s="1" customFormat="1" x14ac:dyDescent="0.25">
      <c r="E1" s="382" t="s">
        <v>51</v>
      </c>
      <c r="F1" s="382"/>
      <c r="G1" s="382"/>
      <c r="H1" s="382"/>
      <c r="I1" s="382"/>
      <c r="J1" s="382"/>
      <c r="K1" s="382"/>
      <c r="L1" s="382"/>
      <c r="M1" s="382"/>
      <c r="N1" s="382"/>
      <c r="O1" s="382"/>
      <c r="P1" s="382"/>
      <c r="Q1" s="382"/>
      <c r="R1" s="382"/>
      <c r="S1" s="382"/>
      <c r="T1" s="382"/>
      <c r="U1" s="382"/>
      <c r="V1" s="382"/>
      <c r="W1" s="382"/>
      <c r="X1" s="382"/>
      <c r="AB1" s="404"/>
      <c r="AC1" s="404"/>
      <c r="AD1" s="405"/>
      <c r="AE1" s="54" t="s">
        <v>52</v>
      </c>
      <c r="AF1" s="57">
        <v>44512</v>
      </c>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row>
    <row r="2" spans="1:89"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B2" s="404"/>
      <c r="AC2" s="404"/>
      <c r="AD2" s="405"/>
      <c r="AE2" s="55" t="s">
        <v>53</v>
      </c>
      <c r="AF2" s="56">
        <v>3</v>
      </c>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row>
    <row r="3" spans="1:89" s="1" customFormat="1" ht="30" customHeight="1" x14ac:dyDescent="0.25">
      <c r="E3" s="382"/>
      <c r="F3" s="382"/>
      <c r="G3" s="382"/>
      <c r="H3" s="382"/>
      <c r="I3" s="382"/>
      <c r="J3" s="382"/>
      <c r="K3" s="382"/>
      <c r="L3" s="382"/>
      <c r="M3" s="382"/>
      <c r="N3" s="382"/>
      <c r="O3" s="382"/>
      <c r="P3" s="382"/>
      <c r="Q3" s="382"/>
      <c r="R3" s="382"/>
      <c r="S3" s="382"/>
      <c r="T3" s="382"/>
      <c r="U3" s="382"/>
      <c r="V3" s="382"/>
      <c r="W3" s="382"/>
      <c r="X3" s="382"/>
      <c r="AB3" s="404"/>
      <c r="AC3" s="404"/>
      <c r="AD3" s="405"/>
      <c r="AE3" s="55" t="s">
        <v>54</v>
      </c>
      <c r="AF3" s="56" t="s">
        <v>55</v>
      </c>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row>
    <row r="4" spans="1:89"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row>
    <row r="5" spans="1:89" s="8" customFormat="1" ht="36" customHeight="1"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row>
    <row r="6" spans="1:89" s="8" customFormat="1" ht="45" x14ac:dyDescent="0.25">
      <c r="A6" s="13" t="s">
        <v>68</v>
      </c>
      <c r="B6" s="13" t="s">
        <v>69</v>
      </c>
      <c r="C6" s="29" t="s">
        <v>366</v>
      </c>
      <c r="D6" s="29" t="s">
        <v>358</v>
      </c>
      <c r="E6" s="13" t="s">
        <v>70</v>
      </c>
      <c r="F6" s="13" t="s">
        <v>71</v>
      </c>
      <c r="G6" s="13" t="s">
        <v>72</v>
      </c>
      <c r="H6" s="13" t="s">
        <v>73</v>
      </c>
      <c r="I6" s="13" t="s">
        <v>74</v>
      </c>
      <c r="J6" s="411"/>
      <c r="K6" s="411"/>
      <c r="L6" s="13" t="s">
        <v>57</v>
      </c>
      <c r="M6" s="13" t="s">
        <v>75</v>
      </c>
      <c r="N6" s="13" t="s">
        <v>76</v>
      </c>
      <c r="O6" s="13" t="s">
        <v>77</v>
      </c>
      <c r="P6" s="13" t="s">
        <v>78</v>
      </c>
      <c r="Q6" s="13" t="s">
        <v>79</v>
      </c>
      <c r="R6" s="13" t="s">
        <v>58</v>
      </c>
      <c r="S6" s="13" t="s">
        <v>80</v>
      </c>
      <c r="T6" s="13" t="s">
        <v>76</v>
      </c>
      <c r="U6" s="13" t="s">
        <v>77</v>
      </c>
      <c r="V6" s="13" t="s">
        <v>78</v>
      </c>
      <c r="W6" s="13" t="s">
        <v>81</v>
      </c>
      <c r="X6" s="13" t="s">
        <v>82</v>
      </c>
      <c r="Y6" s="13" t="s">
        <v>83</v>
      </c>
      <c r="Z6" s="13" t="s">
        <v>84</v>
      </c>
      <c r="AA6" s="13" t="s">
        <v>85</v>
      </c>
      <c r="AB6" s="13" t="s">
        <v>86</v>
      </c>
      <c r="AC6" s="13" t="s">
        <v>87</v>
      </c>
      <c r="AD6" s="13" t="s">
        <v>84</v>
      </c>
      <c r="AE6" s="13" t="s">
        <v>85</v>
      </c>
      <c r="AF6" s="13" t="s">
        <v>86</v>
      </c>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row>
    <row r="7" spans="1:89" s="26" customFormat="1" ht="117.75" customHeight="1" x14ac:dyDescent="0.25">
      <c r="A7" s="388" t="s">
        <v>88</v>
      </c>
      <c r="B7" s="398" t="s">
        <v>89</v>
      </c>
      <c r="C7" s="26" t="s">
        <v>384</v>
      </c>
      <c r="D7" s="28" t="s">
        <v>387</v>
      </c>
      <c r="E7" s="388" t="s">
        <v>16</v>
      </c>
      <c r="F7" s="398" t="s">
        <v>216</v>
      </c>
      <c r="G7" s="388" t="s">
        <v>128</v>
      </c>
      <c r="H7" s="398" t="s">
        <v>197</v>
      </c>
      <c r="I7" s="388" t="s">
        <v>198</v>
      </c>
      <c r="J7" s="398" t="s">
        <v>217</v>
      </c>
      <c r="K7" s="26" t="s">
        <v>217</v>
      </c>
      <c r="L7" s="114" t="s">
        <v>218</v>
      </c>
      <c r="M7" s="26" t="s">
        <v>219</v>
      </c>
      <c r="N7" s="26" t="s">
        <v>97</v>
      </c>
      <c r="O7" s="26" t="s">
        <v>104</v>
      </c>
      <c r="Q7" s="38">
        <v>1</v>
      </c>
      <c r="R7" s="28" t="s">
        <v>220</v>
      </c>
      <c r="S7" s="28" t="s">
        <v>221</v>
      </c>
      <c r="T7" s="28" t="s">
        <v>103</v>
      </c>
      <c r="U7" s="28" t="s">
        <v>104</v>
      </c>
      <c r="V7" s="28"/>
      <c r="W7" s="88">
        <v>0.3</v>
      </c>
      <c r="X7" s="448" t="s">
        <v>222</v>
      </c>
      <c r="Y7" s="83">
        <v>0.37519747235387046</v>
      </c>
      <c r="Z7" s="38">
        <f>+$Q$7</f>
        <v>1</v>
      </c>
      <c r="AA7" s="83">
        <f>+Y7/Z7</f>
        <v>0.37519747235387046</v>
      </c>
      <c r="AB7" s="26" t="s">
        <v>223</v>
      </c>
      <c r="AC7" s="83">
        <v>0.25180000000000002</v>
      </c>
      <c r="AD7" s="38">
        <f>+W7</f>
        <v>0.3</v>
      </c>
      <c r="AE7" s="47">
        <f>+AC7/AD7</f>
        <v>0.83933333333333349</v>
      </c>
      <c r="AF7" s="26" t="s">
        <v>224</v>
      </c>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row>
    <row r="8" spans="1:89" ht="116.25" customHeight="1" x14ac:dyDescent="0.25">
      <c r="A8" s="389"/>
      <c r="B8" s="399"/>
      <c r="C8" s="394" t="s">
        <v>388</v>
      </c>
      <c r="D8" s="365" t="s">
        <v>389</v>
      </c>
      <c r="E8" s="389"/>
      <c r="F8" s="399"/>
      <c r="G8" s="389"/>
      <c r="H8" s="399"/>
      <c r="I8" s="389"/>
      <c r="J8" s="399"/>
      <c r="K8" s="361" t="s">
        <v>225</v>
      </c>
      <c r="L8" s="153" t="s">
        <v>226</v>
      </c>
      <c r="M8" s="170" t="s">
        <v>227</v>
      </c>
      <c r="N8" s="153" t="s">
        <v>97</v>
      </c>
      <c r="O8" s="153" t="s">
        <v>98</v>
      </c>
      <c r="P8" s="153"/>
      <c r="Q8" s="155">
        <v>1177</v>
      </c>
      <c r="R8" s="27"/>
      <c r="S8" s="27"/>
      <c r="T8" s="27"/>
      <c r="U8" s="27"/>
      <c r="V8" s="27"/>
      <c r="W8" s="27"/>
      <c r="X8" s="449"/>
      <c r="Y8" s="153">
        <v>593</v>
      </c>
      <c r="Z8" s="155">
        <f>+$Q$8</f>
        <v>1177</v>
      </c>
      <c r="AA8" s="156">
        <f t="shared" ref="AA8:AA11" si="0">+Y8/Z8</f>
        <v>0.50382327952421413</v>
      </c>
      <c r="AB8" s="251" t="s">
        <v>228</v>
      </c>
      <c r="AC8" s="27"/>
      <c r="AD8" s="27"/>
      <c r="AE8" s="27"/>
      <c r="AF8" s="27"/>
    </row>
    <row r="9" spans="1:89" ht="116.25" customHeight="1" x14ac:dyDescent="0.25">
      <c r="A9" s="389"/>
      <c r="B9" s="399"/>
      <c r="C9" s="394"/>
      <c r="D9" s="365"/>
      <c r="E9" s="389"/>
      <c r="F9" s="399"/>
      <c r="G9" s="389"/>
      <c r="H9" s="399"/>
      <c r="I9" s="389"/>
      <c r="J9" s="399"/>
      <c r="K9" s="397"/>
      <c r="L9" s="158" t="s">
        <v>229</v>
      </c>
      <c r="M9" s="172" t="s">
        <v>230</v>
      </c>
      <c r="N9" s="158" t="s">
        <v>97</v>
      </c>
      <c r="O9" s="158" t="s">
        <v>104</v>
      </c>
      <c r="P9" s="158"/>
      <c r="Q9" s="175">
        <v>1</v>
      </c>
      <c r="R9" s="27"/>
      <c r="S9" s="27"/>
      <c r="T9" s="27"/>
      <c r="U9" s="27"/>
      <c r="V9" s="27"/>
      <c r="W9" s="27"/>
      <c r="X9" s="449"/>
      <c r="Y9" s="173">
        <v>0.99350000000000005</v>
      </c>
      <c r="Z9" s="38">
        <f>+$Q$9</f>
        <v>1</v>
      </c>
      <c r="AA9" s="47">
        <f>+IF((Y9/Z9)&gt;100%,(8.33333%*6),((Y9/Z9)*(8.33333%*6)))</f>
        <v>0.49674980130000002</v>
      </c>
      <c r="AB9" s="48" t="s">
        <v>231</v>
      </c>
      <c r="AC9" s="27"/>
      <c r="AD9" s="27"/>
      <c r="AE9" s="27"/>
      <c r="AF9" s="27"/>
    </row>
    <row r="10" spans="1:89" ht="93.75" customHeight="1" x14ac:dyDescent="0.25">
      <c r="A10" s="389"/>
      <c r="B10" s="399"/>
      <c r="C10" s="394"/>
      <c r="D10" s="365"/>
      <c r="E10" s="389"/>
      <c r="F10" s="399"/>
      <c r="G10" s="389"/>
      <c r="H10" s="399"/>
      <c r="I10" s="389"/>
      <c r="J10" s="399"/>
      <c r="K10" s="397"/>
      <c r="L10" s="154" t="s">
        <v>232</v>
      </c>
      <c r="M10" s="171" t="s">
        <v>233</v>
      </c>
      <c r="N10" s="154" t="s">
        <v>97</v>
      </c>
      <c r="O10" s="154" t="s">
        <v>104</v>
      </c>
      <c r="P10" s="154"/>
      <c r="Q10" s="176">
        <v>1</v>
      </c>
      <c r="R10" s="27"/>
      <c r="S10" s="27"/>
      <c r="T10" s="27"/>
      <c r="U10" s="27"/>
      <c r="V10" s="27"/>
      <c r="W10" s="27"/>
      <c r="X10" s="449"/>
      <c r="Y10" s="252">
        <v>0.91879999999999995</v>
      </c>
      <c r="Z10" s="160">
        <f>+$Q$10</f>
        <v>1</v>
      </c>
      <c r="AA10" s="266">
        <f>+IF((Y10/Z10)&gt;100%,(8.33333%*6),((Y10/Z10)*(8.33333%*6)))</f>
        <v>0.45939981623999998</v>
      </c>
      <c r="AB10" s="253" t="s">
        <v>234</v>
      </c>
      <c r="AC10" s="27"/>
      <c r="AD10" s="27"/>
      <c r="AE10" s="27"/>
      <c r="AF10" s="27"/>
    </row>
    <row r="11" spans="1:89" ht="156" x14ac:dyDescent="0.25">
      <c r="A11" s="389"/>
      <c r="B11" s="399"/>
      <c r="C11" s="394"/>
      <c r="D11" s="365"/>
      <c r="E11" s="389"/>
      <c r="F11" s="399"/>
      <c r="G11" s="389"/>
      <c r="H11" s="399"/>
      <c r="I11" s="389"/>
      <c r="J11" s="399"/>
      <c r="K11" s="362"/>
      <c r="L11" s="114" t="s">
        <v>235</v>
      </c>
      <c r="M11" s="26" t="s">
        <v>236</v>
      </c>
      <c r="N11" s="26" t="s">
        <v>97</v>
      </c>
      <c r="O11" s="26" t="s">
        <v>98</v>
      </c>
      <c r="P11" s="26"/>
      <c r="Q11" s="48">
        <v>12500</v>
      </c>
      <c r="R11" s="27"/>
      <c r="S11" s="27"/>
      <c r="T11" s="27"/>
      <c r="U11" s="27"/>
      <c r="V11" s="27"/>
      <c r="W11" s="27"/>
      <c r="X11" s="449"/>
      <c r="Y11" s="254">
        <v>11505.6144</v>
      </c>
      <c r="Z11" s="51">
        <f>+$Q$11</f>
        <v>12500</v>
      </c>
      <c r="AA11" s="83">
        <f t="shared" si="0"/>
        <v>0.92044915199999999</v>
      </c>
      <c r="AB11" s="26" t="s">
        <v>237</v>
      </c>
      <c r="AC11" s="27"/>
      <c r="AD11" s="27"/>
      <c r="AE11" s="27"/>
      <c r="AF11" s="27"/>
    </row>
    <row r="12" spans="1:89" ht="45.75" thickBot="1" x14ac:dyDescent="0.3">
      <c r="C12"/>
      <c r="D12"/>
      <c r="L12" s="112"/>
      <c r="T12" s="112"/>
      <c r="Z12" s="63" t="s">
        <v>124</v>
      </c>
      <c r="AA12" s="99">
        <f>AVERAGE(AA7:AA11)</f>
        <v>0.55112390428361691</v>
      </c>
      <c r="AD12" s="63" t="s">
        <v>125</v>
      </c>
      <c r="AE12" s="99">
        <f>AVERAGE(AE7:AE11)</f>
        <v>0.83933333333333349</v>
      </c>
    </row>
    <row r="13" spans="1:89" x14ac:dyDescent="0.25">
      <c r="C13" s="2"/>
      <c r="D13" s="2"/>
    </row>
    <row r="14" spans="1:89" x14ac:dyDescent="0.25">
      <c r="C14" s="2"/>
      <c r="D14" s="2"/>
      <c r="L14" s="112"/>
    </row>
    <row r="15" spans="1:89" x14ac:dyDescent="0.25">
      <c r="C15" s="2"/>
      <c r="D15" s="2"/>
      <c r="L15" s="112"/>
    </row>
    <row r="16" spans="1:89" x14ac:dyDescent="0.25">
      <c r="C16" s="2"/>
      <c r="D16" s="2"/>
      <c r="L16" s="112"/>
    </row>
    <row r="17" spans="3:12" x14ac:dyDescent="0.25">
      <c r="C17" s="2"/>
      <c r="D17" s="2"/>
      <c r="L17" s="112"/>
    </row>
    <row r="18" spans="3:12" x14ac:dyDescent="0.25">
      <c r="C18" s="2"/>
      <c r="D18" s="2"/>
      <c r="L18" s="112"/>
    </row>
    <row r="19" spans="3:12" x14ac:dyDescent="0.25">
      <c r="C19" s="2"/>
      <c r="D19" s="2"/>
    </row>
    <row r="20" spans="3:12" x14ac:dyDescent="0.25">
      <c r="C20" s="2"/>
      <c r="D20" s="2"/>
    </row>
    <row r="21" spans="3:12" x14ac:dyDescent="0.25">
      <c r="C21" s="2"/>
      <c r="D21" s="2"/>
    </row>
    <row r="22" spans="3:12" x14ac:dyDescent="0.25">
      <c r="C22" s="2"/>
      <c r="D22" s="2"/>
    </row>
    <row r="23" spans="3:12" x14ac:dyDescent="0.25">
      <c r="C23" s="2"/>
      <c r="D23" s="2"/>
    </row>
    <row r="24" spans="3:12" x14ac:dyDescent="0.25">
      <c r="C24" s="2"/>
      <c r="D24" s="2"/>
    </row>
    <row r="25" spans="3:12" x14ac:dyDescent="0.25">
      <c r="C25" s="2"/>
      <c r="D25" s="2"/>
    </row>
    <row r="26" spans="3:12" x14ac:dyDescent="0.25">
      <c r="C26" s="2"/>
      <c r="D26" s="2"/>
    </row>
    <row r="27" spans="3:12" x14ac:dyDescent="0.25">
      <c r="C27" s="2"/>
      <c r="D27" s="2"/>
    </row>
    <row r="28" spans="3:12" x14ac:dyDescent="0.25">
      <c r="C28" s="2"/>
      <c r="D28" s="2"/>
    </row>
    <row r="29" spans="3:12" x14ac:dyDescent="0.25">
      <c r="C29" s="2"/>
      <c r="D29" s="2"/>
    </row>
    <row r="30" spans="3:12" x14ac:dyDescent="0.25">
      <c r="C30" s="2"/>
      <c r="D30" s="2"/>
    </row>
    <row r="31" spans="3:12" x14ac:dyDescent="0.25">
      <c r="C31" s="2"/>
      <c r="D31" s="2"/>
    </row>
    <row r="32" spans="3:12"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7">
    <mergeCell ref="X7:X11"/>
    <mergeCell ref="J7:J11"/>
    <mergeCell ref="I7:I11"/>
    <mergeCell ref="K8:K11"/>
    <mergeCell ref="A7:A11"/>
    <mergeCell ref="B7:B11"/>
    <mergeCell ref="E7:E11"/>
    <mergeCell ref="G7:G11"/>
    <mergeCell ref="H7:H11"/>
    <mergeCell ref="F7:F11"/>
    <mergeCell ref="C8:C11"/>
    <mergeCell ref="D8:D11"/>
    <mergeCell ref="K5:K6"/>
    <mergeCell ref="Y5:AB5"/>
    <mergeCell ref="E1:X3"/>
    <mergeCell ref="A4:K4"/>
    <mergeCell ref="L4:Q5"/>
    <mergeCell ref="R4:W5"/>
    <mergeCell ref="X4:X5"/>
    <mergeCell ref="Y4:AF4"/>
    <mergeCell ref="A5:B5"/>
    <mergeCell ref="AC5:AF5"/>
    <mergeCell ref="E5:F5"/>
    <mergeCell ref="G5:H5"/>
    <mergeCell ref="J5:J6"/>
    <mergeCell ref="AB1:AD3"/>
    <mergeCell ref="C5:D5"/>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DB43"/>
  <sheetViews>
    <sheetView tabSelected="1" topLeftCell="J8" zoomScale="115" zoomScaleNormal="115" zoomScalePageLayoutView="115" workbookViewId="0">
      <selection activeCell="L10" sqref="L10:Q10"/>
    </sheetView>
  </sheetViews>
  <sheetFormatPr baseColWidth="10" defaultColWidth="11.42578125" defaultRowHeight="22.5" customHeight="1" x14ac:dyDescent="0.25"/>
  <cols>
    <col min="1" max="1" width="18.140625" style="5" customWidth="1"/>
    <col min="2" max="2" width="24" style="5" customWidth="1"/>
    <col min="3" max="3" width="20" style="5" customWidth="1"/>
    <col min="4" max="4" width="26.7109375" style="5" customWidth="1"/>
    <col min="5" max="5" width="28.5703125" style="5" customWidth="1"/>
    <col min="6" max="6" width="29.28515625" style="5" customWidth="1"/>
    <col min="7" max="7" width="20.140625" style="5" customWidth="1"/>
    <col min="8" max="8" width="19.140625" style="5" customWidth="1"/>
    <col min="9" max="9" width="19.5703125" style="6" customWidth="1"/>
    <col min="10" max="10" width="21.140625" style="5" customWidth="1"/>
    <col min="11" max="11" width="16.28515625" style="5" customWidth="1"/>
    <col min="12" max="12" width="53.42578125" style="5" customWidth="1"/>
    <col min="13" max="13" width="34.42578125" style="5" customWidth="1"/>
    <col min="14" max="14" width="18.28515625" style="5" customWidth="1"/>
    <col min="15" max="15" width="16.28515625" style="5" customWidth="1"/>
    <col min="16" max="16" width="17.42578125" style="5" hidden="1" customWidth="1"/>
    <col min="17" max="17" width="14.140625" style="7" customWidth="1"/>
    <col min="18" max="18" width="17.140625" style="5" customWidth="1"/>
    <col min="19" max="19" width="22.42578125" style="5" customWidth="1"/>
    <col min="20" max="20" width="14.42578125" style="5" bestFit="1" customWidth="1"/>
    <col min="21" max="21" width="19.85546875" style="5" customWidth="1"/>
    <col min="22" max="22" width="21" style="5" hidden="1" customWidth="1"/>
    <col min="23" max="23" width="20.28515625" style="5" customWidth="1"/>
    <col min="24" max="24" width="20.7109375" style="5" customWidth="1"/>
    <col min="25" max="25" width="15.28515625" style="5" customWidth="1"/>
    <col min="26" max="26" width="16.7109375" style="5" customWidth="1"/>
    <col min="27" max="27" width="22.42578125" style="5" customWidth="1"/>
    <col min="28" max="28" width="51.85546875" style="5" customWidth="1"/>
    <col min="29" max="29" width="14.42578125" style="5" customWidth="1"/>
    <col min="30" max="30" width="20" style="5" customWidth="1"/>
    <col min="31" max="31" width="24.5703125" style="5" customWidth="1"/>
    <col min="32" max="32" width="37.42578125" style="5" customWidth="1"/>
    <col min="33" max="34" width="11.42578125" style="5" customWidth="1"/>
    <col min="35" max="35" width="87.140625" style="5" customWidth="1"/>
    <col min="36" max="38" width="11.42578125" style="5" customWidth="1"/>
    <col min="39" max="39" width="78.140625" style="5" customWidth="1"/>
    <col min="40" max="42" width="11.42578125" style="5"/>
    <col min="43" max="43" width="87.140625" style="5" customWidth="1"/>
    <col min="44" max="46" width="11.42578125" style="5"/>
    <col min="47" max="47" width="78.140625" style="5" customWidth="1"/>
    <col min="48" max="50" width="11.42578125" style="5"/>
    <col min="51" max="51" width="87.140625" style="5" customWidth="1"/>
    <col min="52" max="54" width="11.42578125" style="5"/>
    <col min="55" max="55" width="78.140625" style="5" customWidth="1"/>
    <col min="56" max="58" width="11.42578125" style="5"/>
    <col min="59" max="59" width="87.140625" style="5" customWidth="1"/>
    <col min="60" max="61" width="11.42578125" style="5"/>
    <col min="62" max="62" width="15.140625" style="5" bestFit="1" customWidth="1"/>
    <col min="63" max="63" width="78.140625" style="5" customWidth="1"/>
    <col min="64" max="65" width="11.42578125" style="5"/>
    <col min="66" max="66" width="14.28515625" style="5" customWidth="1"/>
    <col min="67" max="67" width="64.85546875" style="5" customWidth="1"/>
    <col min="68" max="69" width="11.42578125" style="5"/>
    <col min="70" max="70" width="15.140625" style="5" bestFit="1" customWidth="1"/>
    <col min="71" max="71" width="78.140625" style="5" customWidth="1"/>
    <col min="72" max="16384" width="11.42578125" style="5"/>
  </cols>
  <sheetData>
    <row r="1" spans="1:106" s="1" customFormat="1" ht="12" x14ac:dyDescent="0.25">
      <c r="E1" s="382" t="s">
        <v>51</v>
      </c>
      <c r="F1" s="382"/>
      <c r="G1" s="382"/>
      <c r="H1" s="382"/>
      <c r="I1" s="382"/>
      <c r="J1" s="382"/>
      <c r="K1" s="382"/>
      <c r="L1" s="382"/>
      <c r="M1" s="382"/>
      <c r="N1" s="382"/>
      <c r="O1" s="382"/>
      <c r="P1" s="382"/>
      <c r="Q1" s="382"/>
      <c r="R1" s="382"/>
      <c r="S1" s="382"/>
      <c r="T1" s="382"/>
      <c r="U1" s="382"/>
      <c r="V1" s="382"/>
      <c r="W1" s="382"/>
      <c r="X1" s="382"/>
      <c r="AB1" s="404"/>
      <c r="AC1" s="404"/>
      <c r="AD1" s="405"/>
      <c r="AE1" s="54" t="s">
        <v>52</v>
      </c>
      <c r="AF1" s="57">
        <v>44512</v>
      </c>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row>
    <row r="2" spans="1:106"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B2" s="404"/>
      <c r="AC2" s="404"/>
      <c r="AD2" s="405"/>
      <c r="AE2" s="55" t="s">
        <v>53</v>
      </c>
      <c r="AF2" s="56">
        <v>3</v>
      </c>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row>
    <row r="3" spans="1:106" s="1" customFormat="1" ht="30" customHeight="1" x14ac:dyDescent="0.25">
      <c r="E3" s="382"/>
      <c r="F3" s="382"/>
      <c r="G3" s="382"/>
      <c r="H3" s="382"/>
      <c r="I3" s="382"/>
      <c r="J3" s="382"/>
      <c r="K3" s="382"/>
      <c r="L3" s="382"/>
      <c r="M3" s="382"/>
      <c r="N3" s="382"/>
      <c r="O3" s="382"/>
      <c r="P3" s="382"/>
      <c r="Q3" s="382"/>
      <c r="R3" s="382"/>
      <c r="S3" s="382"/>
      <c r="T3" s="382"/>
      <c r="U3" s="382"/>
      <c r="V3" s="382"/>
      <c r="W3" s="382"/>
      <c r="X3" s="382"/>
      <c r="AB3" s="404"/>
      <c r="AC3" s="404"/>
      <c r="AD3" s="405"/>
      <c r="AE3" s="55" t="s">
        <v>54</v>
      </c>
      <c r="AF3" s="56" t="s">
        <v>55</v>
      </c>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row>
    <row r="4" spans="1:106" s="8" customFormat="1" ht="15"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row>
    <row r="5" spans="1:106" s="8" customFormat="1" ht="36" customHeight="1"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row>
    <row r="6" spans="1:106" s="8" customFormat="1" ht="30"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row>
    <row r="7" spans="1:106" s="25" customFormat="1" ht="120" customHeight="1" x14ac:dyDescent="0.25">
      <c r="A7" s="450" t="s">
        <v>88</v>
      </c>
      <c r="B7" s="451" t="s">
        <v>89</v>
      </c>
      <c r="C7" s="395" t="s">
        <v>378</v>
      </c>
      <c r="D7" s="361" t="s">
        <v>376</v>
      </c>
      <c r="E7" s="459" t="s">
        <v>238</v>
      </c>
      <c r="F7" s="459" t="s">
        <v>239</v>
      </c>
      <c r="G7" s="456" t="s">
        <v>128</v>
      </c>
      <c r="H7" s="72" t="s">
        <v>107</v>
      </c>
      <c r="I7" s="70" t="s">
        <v>240</v>
      </c>
      <c r="J7" s="453" t="s">
        <v>241</v>
      </c>
      <c r="K7" s="72" t="s">
        <v>242</v>
      </c>
      <c r="L7" s="72" t="s">
        <v>243</v>
      </c>
      <c r="M7" s="72" t="s">
        <v>244</v>
      </c>
      <c r="N7" s="72" t="s">
        <v>153</v>
      </c>
      <c r="O7" s="72" t="s">
        <v>104</v>
      </c>
      <c r="P7" s="72">
        <v>0</v>
      </c>
      <c r="Q7" s="76">
        <v>1</v>
      </c>
      <c r="R7" s="71"/>
      <c r="S7" s="71"/>
      <c r="T7" s="71"/>
      <c r="U7" s="71"/>
      <c r="V7" s="71"/>
      <c r="W7" s="71"/>
      <c r="X7" s="453" t="s">
        <v>245</v>
      </c>
      <c r="Y7" s="232">
        <v>1</v>
      </c>
      <c r="Z7" s="233">
        <f>+$Q$7</f>
        <v>1</v>
      </c>
      <c r="AA7" s="234">
        <v>0.5</v>
      </c>
      <c r="AB7" s="235" t="s">
        <v>246</v>
      </c>
      <c r="AC7" s="71"/>
      <c r="AD7" s="71"/>
      <c r="AE7" s="71"/>
      <c r="AF7" s="71"/>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v>0.33</v>
      </c>
      <c r="BM7" s="5">
        <v>1</v>
      </c>
      <c r="BN7" s="5">
        <v>0.33</v>
      </c>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row>
    <row r="8" spans="1:106" ht="93.6" customHeight="1" x14ac:dyDescent="0.25">
      <c r="A8" s="389"/>
      <c r="B8" s="452"/>
      <c r="C8" s="400"/>
      <c r="D8" s="362"/>
      <c r="E8" s="459"/>
      <c r="F8" s="459"/>
      <c r="G8" s="457"/>
      <c r="H8" s="453" t="s">
        <v>197</v>
      </c>
      <c r="I8" s="70" t="s">
        <v>93</v>
      </c>
      <c r="J8" s="455"/>
      <c r="K8" s="70" t="s">
        <v>247</v>
      </c>
      <c r="L8" s="70" t="s">
        <v>248</v>
      </c>
      <c r="M8" s="70" t="s">
        <v>249</v>
      </c>
      <c r="N8" s="70" t="s">
        <v>153</v>
      </c>
      <c r="O8" s="70" t="s">
        <v>98</v>
      </c>
      <c r="P8" s="70">
        <v>0</v>
      </c>
      <c r="Q8" s="78">
        <v>3</v>
      </c>
      <c r="R8" s="70" t="s">
        <v>250</v>
      </c>
      <c r="S8" s="70" t="s">
        <v>251</v>
      </c>
      <c r="T8" s="70" t="s">
        <v>103</v>
      </c>
      <c r="U8" s="70" t="s">
        <v>104</v>
      </c>
      <c r="V8" s="70" t="s">
        <v>214</v>
      </c>
      <c r="W8" s="256">
        <v>1</v>
      </c>
      <c r="X8" s="455"/>
      <c r="Y8" s="70">
        <v>1</v>
      </c>
      <c r="Z8" s="239">
        <f>+$Q$8</f>
        <v>3</v>
      </c>
      <c r="AA8" s="230">
        <f>+Y8/Z8</f>
        <v>0.33333333333333331</v>
      </c>
      <c r="AB8" s="70" t="s">
        <v>252</v>
      </c>
      <c r="AC8" s="256">
        <v>0.5</v>
      </c>
      <c r="AD8" s="70">
        <f>+$W$8</f>
        <v>1</v>
      </c>
      <c r="AE8" s="261">
        <f>+AC8/AD8</f>
        <v>0.5</v>
      </c>
      <c r="AF8" s="70" t="s">
        <v>253</v>
      </c>
      <c r="AR8" s="5" t="s">
        <v>254</v>
      </c>
      <c r="AT8" s="5">
        <v>0.13800000000000001</v>
      </c>
      <c r="BL8" s="5" t="s">
        <v>255</v>
      </c>
      <c r="BN8" s="5">
        <v>0.53700000000000003</v>
      </c>
    </row>
    <row r="9" spans="1:106" ht="180.95" customHeight="1" x14ac:dyDescent="0.25">
      <c r="A9" s="389"/>
      <c r="B9" s="452"/>
      <c r="C9" s="291" t="s">
        <v>381</v>
      </c>
      <c r="D9" s="153" t="s">
        <v>380</v>
      </c>
      <c r="E9" s="70" t="s">
        <v>16</v>
      </c>
      <c r="F9" s="70" t="s">
        <v>183</v>
      </c>
      <c r="G9" s="457"/>
      <c r="H9" s="454"/>
      <c r="I9" s="70" t="s">
        <v>240</v>
      </c>
      <c r="J9" s="455"/>
      <c r="K9" s="72" t="s">
        <v>256</v>
      </c>
      <c r="L9" s="79" t="s">
        <v>257</v>
      </c>
      <c r="M9" s="72" t="s">
        <v>258</v>
      </c>
      <c r="N9" s="72" t="s">
        <v>153</v>
      </c>
      <c r="O9" s="72" t="s">
        <v>98</v>
      </c>
      <c r="P9" s="72"/>
      <c r="Q9" s="72">
        <v>30</v>
      </c>
      <c r="R9" s="72" t="s">
        <v>259</v>
      </c>
      <c r="S9" s="72" t="s">
        <v>260</v>
      </c>
      <c r="T9" s="231" t="s">
        <v>103</v>
      </c>
      <c r="U9" s="231" t="s">
        <v>98</v>
      </c>
      <c r="V9" s="231" t="s">
        <v>214</v>
      </c>
      <c r="W9" s="231">
        <v>5</v>
      </c>
      <c r="X9" s="455"/>
      <c r="Y9" s="236">
        <v>21</v>
      </c>
      <c r="Z9" s="236">
        <f>+$Q$9</f>
        <v>30</v>
      </c>
      <c r="AA9" s="233">
        <f>+Y9/Z9</f>
        <v>0.7</v>
      </c>
      <c r="AB9" s="237" t="s">
        <v>261</v>
      </c>
      <c r="AC9" s="231">
        <v>2.42</v>
      </c>
      <c r="AD9" s="231">
        <v>5</v>
      </c>
      <c r="AE9" s="260">
        <f>+AC9/AD9</f>
        <v>0.48399999999999999</v>
      </c>
      <c r="AF9" s="269" t="s">
        <v>262</v>
      </c>
    </row>
    <row r="10" spans="1:106" ht="75.95" customHeight="1" x14ac:dyDescent="0.25">
      <c r="A10" s="389"/>
      <c r="B10" s="452"/>
      <c r="C10" s="291" t="s">
        <v>378</v>
      </c>
      <c r="D10" s="153" t="s">
        <v>376</v>
      </c>
      <c r="E10" s="459" t="s">
        <v>18</v>
      </c>
      <c r="F10" s="72" t="s">
        <v>263</v>
      </c>
      <c r="G10" s="457"/>
      <c r="H10" s="456" t="s">
        <v>107</v>
      </c>
      <c r="I10" s="460" t="s">
        <v>93</v>
      </c>
      <c r="J10" s="455"/>
      <c r="K10" s="70" t="s">
        <v>247</v>
      </c>
      <c r="L10" s="229" t="s">
        <v>264</v>
      </c>
      <c r="M10" s="70" t="s">
        <v>265</v>
      </c>
      <c r="N10" s="70" t="s">
        <v>153</v>
      </c>
      <c r="O10" s="70" t="s">
        <v>104</v>
      </c>
      <c r="P10" s="70"/>
      <c r="Q10" s="230">
        <v>1</v>
      </c>
      <c r="R10" s="80"/>
      <c r="S10" s="80"/>
      <c r="T10" s="80"/>
      <c r="U10" s="80"/>
      <c r="V10" s="80"/>
      <c r="W10" s="80"/>
      <c r="X10" s="455"/>
      <c r="Y10" s="257">
        <v>0.43</v>
      </c>
      <c r="Z10" s="240">
        <f>+$Q$10</f>
        <v>1</v>
      </c>
      <c r="AA10" s="77">
        <f>+Y10/Z10</f>
        <v>0.43</v>
      </c>
      <c r="AB10" s="267" t="s">
        <v>266</v>
      </c>
      <c r="AC10" s="259"/>
      <c r="AD10" s="259"/>
      <c r="AE10" s="259"/>
      <c r="AF10" s="80"/>
    </row>
    <row r="11" spans="1:106" ht="112.5" customHeight="1" x14ac:dyDescent="0.25">
      <c r="A11" s="389"/>
      <c r="B11" s="452"/>
      <c r="C11" s="291" t="s">
        <v>391</v>
      </c>
      <c r="D11" s="153" t="s">
        <v>390</v>
      </c>
      <c r="E11" s="459"/>
      <c r="F11" s="70" t="s">
        <v>267</v>
      </c>
      <c r="G11" s="458"/>
      <c r="H11" s="458"/>
      <c r="I11" s="460"/>
      <c r="J11" s="454"/>
      <c r="K11" s="72" t="s">
        <v>247</v>
      </c>
      <c r="L11" s="79" t="s">
        <v>268</v>
      </c>
      <c r="M11" s="72" t="s">
        <v>269</v>
      </c>
      <c r="N11" s="72" t="s">
        <v>103</v>
      </c>
      <c r="O11" s="72" t="s">
        <v>104</v>
      </c>
      <c r="P11" s="72"/>
      <c r="Q11" s="274">
        <v>0.38</v>
      </c>
      <c r="R11" s="80"/>
      <c r="S11" s="80"/>
      <c r="T11" s="80"/>
      <c r="U11" s="80"/>
      <c r="V11" s="80"/>
      <c r="W11" s="80"/>
      <c r="X11" s="455"/>
      <c r="Y11" s="273">
        <v>0.33333000000000002</v>
      </c>
      <c r="Z11" s="233">
        <v>0.38</v>
      </c>
      <c r="AA11" s="232">
        <f>+Y11/Z11</f>
        <v>0.87718421052631579</v>
      </c>
      <c r="AB11" s="268" t="s">
        <v>270</v>
      </c>
      <c r="AC11" s="238"/>
      <c r="AD11" s="80"/>
      <c r="AE11" s="80"/>
      <c r="AF11" s="80"/>
    </row>
    <row r="12" spans="1:106" ht="45" customHeight="1" thickBot="1" x14ac:dyDescent="0.3">
      <c r="C12" s="19"/>
      <c r="D12" s="19"/>
      <c r="L12" s="7"/>
      <c r="N12" s="228"/>
      <c r="Z12" s="63" t="s">
        <v>124</v>
      </c>
      <c r="AA12" s="99">
        <f>AVERAGE(AA7:AA11)</f>
        <v>0.56810350877192983</v>
      </c>
      <c r="AD12" s="63" t="s">
        <v>124</v>
      </c>
      <c r="AE12" s="99">
        <f>AVERAGE(AE7:AE9)</f>
        <v>0.49199999999999999</v>
      </c>
    </row>
    <row r="13" spans="1:106" ht="22.5" customHeight="1" x14ac:dyDescent="0.2">
      <c r="C13" s="2"/>
      <c r="D13" s="2"/>
      <c r="L13" s="146"/>
      <c r="N13" s="151"/>
    </row>
    <row r="14" spans="1:106" ht="22.5" customHeight="1" x14ac:dyDescent="0.2">
      <c r="C14" s="2"/>
      <c r="D14" s="2"/>
      <c r="L14" s="146"/>
      <c r="N14" s="228"/>
    </row>
    <row r="15" spans="1:106" ht="22.5" customHeight="1" x14ac:dyDescent="0.2">
      <c r="C15" s="2"/>
      <c r="D15" s="2"/>
      <c r="L15" s="146"/>
      <c r="N15" s="151"/>
    </row>
    <row r="16" spans="1:106" ht="22.5" customHeight="1" x14ac:dyDescent="0.2">
      <c r="C16" s="2"/>
      <c r="D16" s="2"/>
      <c r="L16" s="146"/>
      <c r="N16" s="151"/>
    </row>
    <row r="17" spans="3:14" ht="22.5" customHeight="1" x14ac:dyDescent="0.2">
      <c r="C17" s="2"/>
      <c r="D17" s="2"/>
      <c r="L17" s="146"/>
      <c r="N17" s="151"/>
    </row>
    <row r="18" spans="3:14" ht="22.5" customHeight="1" x14ac:dyDescent="0.2">
      <c r="C18" s="2"/>
      <c r="D18" s="2"/>
      <c r="L18" s="146"/>
      <c r="N18" s="151"/>
    </row>
    <row r="19" spans="3:14" ht="22.5" customHeight="1" x14ac:dyDescent="0.25">
      <c r="C19" s="2"/>
      <c r="D19" s="2"/>
      <c r="N19" s="228"/>
    </row>
    <row r="20" spans="3:14" ht="22.5" customHeight="1" x14ac:dyDescent="0.25">
      <c r="C20" s="2"/>
      <c r="D20" s="2"/>
      <c r="N20" s="151"/>
    </row>
    <row r="21" spans="3:14" ht="22.5" customHeight="1" x14ac:dyDescent="0.25">
      <c r="C21" s="2"/>
      <c r="D21" s="2"/>
      <c r="N21" s="151"/>
    </row>
    <row r="22" spans="3:14" ht="22.5" customHeight="1" x14ac:dyDescent="0.25">
      <c r="C22" s="2"/>
      <c r="D22" s="2"/>
    </row>
    <row r="23" spans="3:14" ht="22.5" customHeight="1" x14ac:dyDescent="0.25">
      <c r="C23" s="2"/>
      <c r="D23" s="2"/>
    </row>
    <row r="24" spans="3:14" ht="22.5" customHeight="1" x14ac:dyDescent="0.25">
      <c r="C24" s="2"/>
      <c r="D24" s="2"/>
    </row>
    <row r="25" spans="3:14" ht="22.5" customHeight="1" x14ac:dyDescent="0.25">
      <c r="C25" s="2"/>
      <c r="D25" s="2"/>
    </row>
    <row r="26" spans="3:14" ht="22.5" customHeight="1" x14ac:dyDescent="0.25">
      <c r="C26" s="2"/>
      <c r="D26" s="2"/>
    </row>
    <row r="27" spans="3:14" ht="22.5" customHeight="1" x14ac:dyDescent="0.25">
      <c r="C27" s="2"/>
      <c r="D27" s="2"/>
    </row>
    <row r="28" spans="3:14" ht="22.5" customHeight="1" x14ac:dyDescent="0.25">
      <c r="C28" s="2"/>
      <c r="D28" s="2"/>
    </row>
    <row r="29" spans="3:14" ht="22.5" customHeight="1" x14ac:dyDescent="0.25">
      <c r="C29" s="2"/>
      <c r="D29" s="2"/>
    </row>
    <row r="30" spans="3:14" ht="22.5" customHeight="1" x14ac:dyDescent="0.25">
      <c r="C30" s="2"/>
      <c r="D30" s="2"/>
    </row>
    <row r="31" spans="3:14" ht="22.5" customHeight="1" x14ac:dyDescent="0.25">
      <c r="C31" s="2"/>
      <c r="D31" s="2"/>
    </row>
    <row r="32" spans="3:14" ht="22.5" customHeight="1" x14ac:dyDescent="0.25">
      <c r="C32" s="2"/>
      <c r="D32" s="2"/>
    </row>
    <row r="33" spans="3:4" ht="22.5" customHeight="1" x14ac:dyDescent="0.25">
      <c r="C33" s="2"/>
      <c r="D33" s="2"/>
    </row>
    <row r="34" spans="3:4" ht="22.5" customHeight="1" x14ac:dyDescent="0.25">
      <c r="C34" s="2"/>
      <c r="D34" s="2"/>
    </row>
    <row r="35" spans="3:4" ht="22.5" customHeight="1" x14ac:dyDescent="0.25">
      <c r="C35" s="2"/>
      <c r="D35" s="2"/>
    </row>
    <row r="36" spans="3:4" ht="22.5" customHeight="1" x14ac:dyDescent="0.25">
      <c r="C36" s="2"/>
      <c r="D36" s="2"/>
    </row>
    <row r="37" spans="3:4" ht="22.5" customHeight="1" x14ac:dyDescent="0.25">
      <c r="C37" s="2"/>
      <c r="D37" s="2"/>
    </row>
    <row r="38" spans="3:4" ht="22.5" customHeight="1" x14ac:dyDescent="0.25">
      <c r="C38" s="2"/>
      <c r="D38" s="2"/>
    </row>
    <row r="39" spans="3:4" ht="22.5" customHeight="1" x14ac:dyDescent="0.25">
      <c r="C39" s="2"/>
      <c r="D39" s="2"/>
    </row>
    <row r="40" spans="3:4" ht="22.5" customHeight="1" x14ac:dyDescent="0.25">
      <c r="C40" s="2"/>
      <c r="D40" s="2"/>
    </row>
    <row r="41" spans="3:4" ht="22.5" customHeight="1" x14ac:dyDescent="0.25">
      <c r="C41" s="2"/>
      <c r="D41" s="2"/>
    </row>
    <row r="42" spans="3:4" ht="22.5" customHeight="1" x14ac:dyDescent="0.25">
      <c r="C42" s="2"/>
      <c r="D42" s="2"/>
    </row>
    <row r="43" spans="3:4" ht="22.5" customHeight="1" x14ac:dyDescent="0.25">
      <c r="C43" s="2"/>
      <c r="D43" s="2"/>
    </row>
  </sheetData>
  <mergeCells count="28">
    <mergeCell ref="D7:D8"/>
    <mergeCell ref="Y4:AF4"/>
    <mergeCell ref="E5:F5"/>
    <mergeCell ref="G5:H5"/>
    <mergeCell ref="K5:K6"/>
    <mergeCell ref="AB1:AD3"/>
    <mergeCell ref="E1:X3"/>
    <mergeCell ref="A4:K4"/>
    <mergeCell ref="L4:Q5"/>
    <mergeCell ref="R4:W5"/>
    <mergeCell ref="X4:X5"/>
    <mergeCell ref="C5:D5"/>
    <mergeCell ref="A7:A11"/>
    <mergeCell ref="B7:B11"/>
    <mergeCell ref="Y5:AB5"/>
    <mergeCell ref="AC5:AF5"/>
    <mergeCell ref="A5:B5"/>
    <mergeCell ref="J5:J6"/>
    <mergeCell ref="H8:H9"/>
    <mergeCell ref="X7:X11"/>
    <mergeCell ref="J7:J11"/>
    <mergeCell ref="G7:G11"/>
    <mergeCell ref="H10:H11"/>
    <mergeCell ref="E7:E8"/>
    <mergeCell ref="F7:F8"/>
    <mergeCell ref="E10:E11"/>
    <mergeCell ref="I10:I11"/>
    <mergeCell ref="C7:C8"/>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AN80"/>
  <sheetViews>
    <sheetView topLeftCell="A3" zoomScaleNormal="100" zoomScalePageLayoutView="120" workbookViewId="0">
      <selection activeCell="G11" sqref="G11"/>
    </sheetView>
  </sheetViews>
  <sheetFormatPr baseColWidth="10" defaultColWidth="11.42578125" defaultRowHeight="15" x14ac:dyDescent="0.25"/>
  <cols>
    <col min="1" max="1" width="21.140625" style="14" customWidth="1"/>
    <col min="2" max="2" width="17.85546875" style="14" customWidth="1"/>
    <col min="3" max="3" width="20" style="5" customWidth="1"/>
    <col min="4" max="4" width="26.7109375" style="5" customWidth="1"/>
    <col min="5" max="5" width="26.42578125" style="14" customWidth="1"/>
    <col min="6" max="6" width="18.140625" style="14" customWidth="1"/>
    <col min="7" max="7" width="20.42578125" style="14" customWidth="1"/>
    <col min="8" max="8" width="15.42578125" style="14" customWidth="1"/>
    <col min="9" max="9" width="21.42578125" style="14" customWidth="1"/>
    <col min="10" max="10" width="16.42578125" style="14" customWidth="1"/>
    <col min="11" max="11" width="21.85546875" style="14" customWidth="1"/>
    <col min="12" max="12" width="23" style="14" customWidth="1"/>
    <col min="13" max="13" width="25.42578125" style="14" customWidth="1"/>
    <col min="14" max="14" width="13.42578125" style="14" customWidth="1"/>
    <col min="15" max="15" width="11.42578125" style="14"/>
    <col min="16" max="16" width="20.28515625" style="14" hidden="1" customWidth="1"/>
    <col min="17" max="17" width="20.140625" style="14" customWidth="1"/>
    <col min="18" max="18" width="25.28515625" style="14" customWidth="1"/>
    <col min="19" max="19" width="20.85546875" style="14" customWidth="1"/>
    <col min="20" max="20" width="17.85546875" style="14" customWidth="1"/>
    <col min="21" max="21" width="17.42578125" style="15" bestFit="1" customWidth="1"/>
    <col min="22" max="22" width="16.7109375" style="15" customWidth="1"/>
    <col min="23" max="23" width="16.7109375" style="14" customWidth="1"/>
    <col min="24" max="24" width="16.28515625" style="14" customWidth="1"/>
    <col min="25" max="25" width="15.42578125" style="14" customWidth="1"/>
    <col min="26" max="26" width="16" style="14" customWidth="1"/>
    <col min="27" max="27" width="16.42578125" style="14" customWidth="1"/>
    <col min="28" max="28" width="60.85546875" style="14" customWidth="1"/>
    <col min="29" max="29" width="11.42578125" style="14"/>
    <col min="30" max="30" width="12.42578125" style="14" customWidth="1"/>
    <col min="31" max="31" width="14.7109375" style="14" customWidth="1"/>
    <col min="32" max="32" width="57.140625" style="14" customWidth="1"/>
    <col min="33" max="16384" width="11.42578125" style="14"/>
  </cols>
  <sheetData>
    <row r="1" spans="1:40" s="1" customFormat="1" ht="12" x14ac:dyDescent="0.25">
      <c r="E1" s="382" t="s">
        <v>51</v>
      </c>
      <c r="F1" s="382"/>
      <c r="G1" s="382"/>
      <c r="H1" s="382"/>
      <c r="I1" s="382"/>
      <c r="J1" s="382"/>
      <c r="K1" s="382"/>
      <c r="L1" s="382"/>
      <c r="M1" s="382"/>
      <c r="N1" s="382"/>
      <c r="O1" s="382"/>
      <c r="P1" s="382"/>
      <c r="Q1" s="382"/>
      <c r="R1" s="382"/>
      <c r="S1" s="382"/>
      <c r="T1" s="382"/>
      <c r="U1" s="382"/>
      <c r="V1" s="382"/>
      <c r="W1" s="382"/>
      <c r="X1" s="382"/>
      <c r="AB1" s="404"/>
      <c r="AC1" s="404"/>
      <c r="AD1" s="405"/>
      <c r="AE1" s="54" t="s">
        <v>52</v>
      </c>
      <c r="AF1" s="57">
        <v>44512</v>
      </c>
      <c r="AG1" s="5"/>
      <c r="AH1" s="5"/>
      <c r="AI1" s="5"/>
      <c r="AJ1" s="5"/>
      <c r="AK1" s="5"/>
      <c r="AL1" s="5"/>
      <c r="AM1" s="5"/>
      <c r="AN1" s="5"/>
    </row>
    <row r="2" spans="1:40"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B2" s="404"/>
      <c r="AC2" s="404"/>
      <c r="AD2" s="405"/>
      <c r="AE2" s="55" t="s">
        <v>53</v>
      </c>
      <c r="AF2" s="56">
        <v>3</v>
      </c>
      <c r="AG2" s="5"/>
      <c r="AH2" s="5"/>
      <c r="AI2" s="5"/>
      <c r="AJ2" s="5"/>
      <c r="AK2" s="5"/>
      <c r="AL2" s="5"/>
      <c r="AM2" s="5"/>
      <c r="AN2" s="5"/>
    </row>
    <row r="3" spans="1:40" s="1" customFormat="1" ht="30" customHeight="1" x14ac:dyDescent="0.25">
      <c r="E3" s="382"/>
      <c r="F3" s="382"/>
      <c r="G3" s="382"/>
      <c r="H3" s="382"/>
      <c r="I3" s="382"/>
      <c r="J3" s="382"/>
      <c r="K3" s="382"/>
      <c r="L3" s="382"/>
      <c r="M3" s="382"/>
      <c r="N3" s="382"/>
      <c r="O3" s="382"/>
      <c r="P3" s="382"/>
      <c r="Q3" s="382"/>
      <c r="R3" s="382"/>
      <c r="S3" s="382"/>
      <c r="T3" s="382"/>
      <c r="U3" s="382"/>
      <c r="V3" s="382"/>
      <c r="W3" s="382"/>
      <c r="X3" s="382"/>
      <c r="AB3" s="404"/>
      <c r="AC3" s="404"/>
      <c r="AD3" s="405"/>
      <c r="AE3" s="209" t="s">
        <v>54</v>
      </c>
      <c r="AF3" s="210" t="s">
        <v>55</v>
      </c>
      <c r="AG3" s="5"/>
      <c r="AH3" s="5"/>
      <c r="AI3" s="5"/>
      <c r="AJ3" s="5"/>
      <c r="AK3" s="5"/>
      <c r="AL3" s="5"/>
      <c r="AM3" s="5"/>
      <c r="AN3" s="5"/>
    </row>
    <row r="4" spans="1:40" s="213" customFormat="1" x14ac:dyDescent="0.25">
      <c r="A4" s="468" t="s">
        <v>56</v>
      </c>
      <c r="B4" s="468"/>
      <c r="C4" s="468"/>
      <c r="D4" s="468"/>
      <c r="E4" s="468"/>
      <c r="F4" s="468"/>
      <c r="G4" s="468"/>
      <c r="H4" s="468"/>
      <c r="I4" s="468"/>
      <c r="J4" s="468"/>
      <c r="K4" s="468"/>
      <c r="L4" s="467" t="s">
        <v>57</v>
      </c>
      <c r="M4" s="467"/>
      <c r="N4" s="467"/>
      <c r="O4" s="467"/>
      <c r="P4" s="467"/>
      <c r="Q4" s="467"/>
      <c r="R4" s="467" t="s">
        <v>58</v>
      </c>
      <c r="S4" s="467"/>
      <c r="T4" s="467"/>
      <c r="U4" s="467"/>
      <c r="V4" s="467"/>
      <c r="W4" s="467"/>
      <c r="X4" s="467" t="s">
        <v>59</v>
      </c>
      <c r="Y4" s="467" t="s">
        <v>60</v>
      </c>
      <c r="Z4" s="467"/>
      <c r="AA4" s="467"/>
      <c r="AB4" s="467"/>
      <c r="AC4" s="467"/>
      <c r="AD4" s="467"/>
      <c r="AE4" s="467"/>
      <c r="AF4" s="467"/>
      <c r="AG4" s="212"/>
      <c r="AH4" s="212"/>
      <c r="AI4" s="212"/>
      <c r="AJ4" s="212"/>
      <c r="AK4" s="212"/>
      <c r="AL4" s="212"/>
      <c r="AM4" s="212"/>
      <c r="AN4" s="212"/>
    </row>
    <row r="5" spans="1:40" s="213" customFormat="1" ht="36" customHeight="1" x14ac:dyDescent="0.25">
      <c r="A5" s="467" t="s">
        <v>61</v>
      </c>
      <c r="B5" s="467"/>
      <c r="C5" s="369" t="s">
        <v>374</v>
      </c>
      <c r="D5" s="373"/>
      <c r="E5" s="467" t="s">
        <v>62</v>
      </c>
      <c r="F5" s="467"/>
      <c r="G5" s="467" t="s">
        <v>63</v>
      </c>
      <c r="H5" s="467"/>
      <c r="I5" s="211" t="s">
        <v>144</v>
      </c>
      <c r="J5" s="469" t="s">
        <v>0</v>
      </c>
      <c r="K5" s="469" t="s">
        <v>65</v>
      </c>
      <c r="L5" s="467"/>
      <c r="M5" s="467"/>
      <c r="N5" s="467"/>
      <c r="O5" s="467"/>
      <c r="P5" s="467"/>
      <c r="Q5" s="467"/>
      <c r="R5" s="467"/>
      <c r="S5" s="467"/>
      <c r="T5" s="467"/>
      <c r="U5" s="467"/>
      <c r="V5" s="467"/>
      <c r="W5" s="467"/>
      <c r="X5" s="467"/>
      <c r="Y5" s="467" t="s">
        <v>66</v>
      </c>
      <c r="Z5" s="467"/>
      <c r="AA5" s="467"/>
      <c r="AB5" s="467"/>
      <c r="AC5" s="467" t="s">
        <v>67</v>
      </c>
      <c r="AD5" s="467"/>
      <c r="AE5" s="467"/>
      <c r="AF5" s="467"/>
      <c r="AG5" s="212"/>
      <c r="AH5" s="212"/>
      <c r="AI5" s="212"/>
      <c r="AJ5" s="212"/>
      <c r="AK5" s="212"/>
      <c r="AL5" s="212"/>
      <c r="AM5" s="212"/>
      <c r="AN5" s="212"/>
    </row>
    <row r="6" spans="1:40" s="213" customFormat="1" ht="45" x14ac:dyDescent="0.25">
      <c r="A6" s="214" t="s">
        <v>68</v>
      </c>
      <c r="B6" s="214" t="s">
        <v>69</v>
      </c>
      <c r="C6" s="29" t="s">
        <v>366</v>
      </c>
      <c r="D6" s="29" t="s">
        <v>358</v>
      </c>
      <c r="E6" s="214" t="s">
        <v>70</v>
      </c>
      <c r="F6" s="214" t="s">
        <v>71</v>
      </c>
      <c r="G6" s="214" t="s">
        <v>72</v>
      </c>
      <c r="H6" s="214" t="s">
        <v>73</v>
      </c>
      <c r="I6" s="214" t="s">
        <v>74</v>
      </c>
      <c r="J6" s="469"/>
      <c r="K6" s="469"/>
      <c r="L6" s="214" t="s">
        <v>57</v>
      </c>
      <c r="M6" s="214" t="s">
        <v>75</v>
      </c>
      <c r="N6" s="214" t="s">
        <v>76</v>
      </c>
      <c r="O6" s="214" t="s">
        <v>77</v>
      </c>
      <c r="P6" s="214" t="s">
        <v>78</v>
      </c>
      <c r="Q6" s="214" t="s">
        <v>79</v>
      </c>
      <c r="R6" s="214" t="s">
        <v>58</v>
      </c>
      <c r="S6" s="214" t="s">
        <v>80</v>
      </c>
      <c r="T6" s="214" t="s">
        <v>76</v>
      </c>
      <c r="U6" s="214" t="s">
        <v>77</v>
      </c>
      <c r="V6" s="214" t="s">
        <v>78</v>
      </c>
      <c r="W6" s="214" t="s">
        <v>81</v>
      </c>
      <c r="X6" s="214" t="s">
        <v>82</v>
      </c>
      <c r="Y6" s="214" t="s">
        <v>83</v>
      </c>
      <c r="Z6" s="214" t="s">
        <v>84</v>
      </c>
      <c r="AA6" s="214" t="s">
        <v>85</v>
      </c>
      <c r="AB6" s="214" t="s">
        <v>86</v>
      </c>
      <c r="AC6" s="214" t="s">
        <v>87</v>
      </c>
      <c r="AD6" s="214" t="s">
        <v>84</v>
      </c>
      <c r="AE6" s="214" t="s">
        <v>85</v>
      </c>
      <c r="AF6" s="214" t="s">
        <v>86</v>
      </c>
      <c r="AG6" s="212"/>
      <c r="AH6" s="212"/>
      <c r="AI6" s="212"/>
      <c r="AJ6" s="212"/>
      <c r="AK6" s="212"/>
      <c r="AL6" s="212"/>
      <c r="AM6" s="212"/>
      <c r="AN6" s="212"/>
    </row>
    <row r="7" spans="1:40" s="218" customFormat="1" ht="72" customHeight="1" x14ac:dyDescent="0.25">
      <c r="A7" s="461" t="s">
        <v>88</v>
      </c>
      <c r="B7" s="464" t="s">
        <v>89</v>
      </c>
      <c r="C7" s="398" t="s">
        <v>378</v>
      </c>
      <c r="D7" s="388" t="s">
        <v>375</v>
      </c>
      <c r="E7" s="471" t="s">
        <v>19</v>
      </c>
      <c r="F7" s="471" t="s">
        <v>271</v>
      </c>
      <c r="G7" s="471" t="s">
        <v>272</v>
      </c>
      <c r="H7" s="471" t="s">
        <v>273</v>
      </c>
      <c r="I7" s="461" t="s">
        <v>148</v>
      </c>
      <c r="J7" s="461" t="s">
        <v>274</v>
      </c>
      <c r="K7" s="164" t="s">
        <v>275</v>
      </c>
      <c r="L7" s="164" t="s">
        <v>276</v>
      </c>
      <c r="M7" s="164" t="s">
        <v>277</v>
      </c>
      <c r="N7" s="164" t="s">
        <v>97</v>
      </c>
      <c r="O7" s="164" t="s">
        <v>104</v>
      </c>
      <c r="P7" s="215">
        <v>1</v>
      </c>
      <c r="Q7" s="222">
        <v>0.98</v>
      </c>
      <c r="R7" s="258" t="s">
        <v>278</v>
      </c>
      <c r="S7" s="164" t="s">
        <v>279</v>
      </c>
      <c r="T7" s="164" t="s">
        <v>103</v>
      </c>
      <c r="U7" s="164" t="s">
        <v>104</v>
      </c>
      <c r="V7" s="164">
        <v>0</v>
      </c>
      <c r="W7" s="215">
        <v>1</v>
      </c>
      <c r="X7" s="470" t="s">
        <v>280</v>
      </c>
      <c r="Y7" s="225">
        <v>0.42</v>
      </c>
      <c r="Z7" s="225">
        <f>+$Q$7</f>
        <v>0.98</v>
      </c>
      <c r="AA7" s="226">
        <f>+Y7/Z7</f>
        <v>0.42857142857142855</v>
      </c>
      <c r="AB7" s="216" t="s">
        <v>281</v>
      </c>
      <c r="AC7" s="217">
        <v>0.77329999999999999</v>
      </c>
      <c r="AD7" s="217">
        <f>+$W$7</f>
        <v>1</v>
      </c>
      <c r="AE7" s="223">
        <f>+AC7/AD7</f>
        <v>0.77329999999999999</v>
      </c>
      <c r="AF7" s="163" t="s">
        <v>282</v>
      </c>
    </row>
    <row r="8" spans="1:40" s="220" customFormat="1" ht="121.5" customHeight="1" x14ac:dyDescent="0.25">
      <c r="A8" s="462"/>
      <c r="B8" s="465"/>
      <c r="C8" s="399"/>
      <c r="D8" s="389"/>
      <c r="E8" s="471"/>
      <c r="F8" s="471"/>
      <c r="G8" s="471"/>
      <c r="H8" s="471"/>
      <c r="I8" s="462"/>
      <c r="J8" s="462"/>
      <c r="K8" s="163" t="s">
        <v>275</v>
      </c>
      <c r="L8" s="163" t="s">
        <v>283</v>
      </c>
      <c r="M8" s="163" t="s">
        <v>284</v>
      </c>
      <c r="N8" s="163" t="s">
        <v>97</v>
      </c>
      <c r="O8" s="163" t="s">
        <v>104</v>
      </c>
      <c r="P8" s="223">
        <v>0.88219999999999998</v>
      </c>
      <c r="Q8" s="217">
        <v>0.98</v>
      </c>
      <c r="R8" s="221"/>
      <c r="S8" s="221"/>
      <c r="T8" s="221"/>
      <c r="U8" s="221"/>
      <c r="V8" s="221"/>
      <c r="W8" s="219"/>
      <c r="X8" s="470"/>
      <c r="Y8" s="217">
        <v>0.71</v>
      </c>
      <c r="Z8" s="217">
        <f>+$Q$8</f>
        <v>0.98</v>
      </c>
      <c r="AA8" s="227">
        <f t="shared" ref="AA8:AA10" si="0">+Y8/Z8</f>
        <v>0.72448979591836737</v>
      </c>
      <c r="AB8" s="163" t="s">
        <v>285</v>
      </c>
      <c r="AC8" s="221"/>
      <c r="AD8" s="219"/>
      <c r="AE8" s="270"/>
      <c r="AF8" s="219"/>
    </row>
    <row r="9" spans="1:40" s="220" customFormat="1" ht="121.5" customHeight="1" x14ac:dyDescent="0.25">
      <c r="A9" s="462"/>
      <c r="B9" s="465"/>
      <c r="C9" s="399"/>
      <c r="D9" s="389"/>
      <c r="E9" s="163" t="s">
        <v>19</v>
      </c>
      <c r="F9" s="244" t="s">
        <v>286</v>
      </c>
      <c r="G9" s="163" t="s">
        <v>287</v>
      </c>
      <c r="H9" s="163" t="s">
        <v>288</v>
      </c>
      <c r="I9" s="462"/>
      <c r="J9" s="462"/>
      <c r="K9" s="163" t="s">
        <v>289</v>
      </c>
      <c r="L9" s="164" t="s">
        <v>290</v>
      </c>
      <c r="M9" s="164" t="s">
        <v>291</v>
      </c>
      <c r="N9" s="164" t="s">
        <v>97</v>
      </c>
      <c r="O9" s="164" t="s">
        <v>104</v>
      </c>
      <c r="P9" s="224">
        <v>0.96399999999999997</v>
      </c>
      <c r="Q9" s="215">
        <v>0.96499999999999997</v>
      </c>
      <c r="R9" s="221"/>
      <c r="S9" s="221"/>
      <c r="T9" s="221"/>
      <c r="U9" s="221"/>
      <c r="V9" s="221"/>
      <c r="W9" s="219"/>
      <c r="X9" s="164"/>
      <c r="Y9" s="224">
        <v>0.95699999999999996</v>
      </c>
      <c r="Z9" s="215">
        <f>+$Q$9</f>
        <v>0.96499999999999997</v>
      </c>
      <c r="AA9" s="226">
        <f>+IF((Y9/Z9)&gt;100%,(8.33333%*6),((Y9/Z9)*(8.33333%*6)))</f>
        <v>0.49585472393782382</v>
      </c>
      <c r="AB9" s="164" t="s">
        <v>292</v>
      </c>
      <c r="AC9" s="221"/>
      <c r="AD9" s="219"/>
      <c r="AE9" s="270"/>
      <c r="AF9" s="219"/>
    </row>
    <row r="10" spans="1:40" s="220" customFormat="1" ht="121.5" customHeight="1" x14ac:dyDescent="0.25">
      <c r="A10" s="463"/>
      <c r="B10" s="466"/>
      <c r="C10" s="399"/>
      <c r="D10" s="389"/>
      <c r="E10" s="163" t="s">
        <v>19</v>
      </c>
      <c r="F10" s="163" t="s">
        <v>271</v>
      </c>
      <c r="G10" s="163" t="s">
        <v>293</v>
      </c>
      <c r="H10" s="163" t="s">
        <v>294</v>
      </c>
      <c r="I10" s="463"/>
      <c r="J10" s="463"/>
      <c r="K10" s="163" t="s">
        <v>368</v>
      </c>
      <c r="L10" s="163" t="s">
        <v>295</v>
      </c>
      <c r="M10" s="163" t="s">
        <v>296</v>
      </c>
      <c r="N10" s="163" t="s">
        <v>103</v>
      </c>
      <c r="O10" s="163" t="s">
        <v>104</v>
      </c>
      <c r="P10" s="163" t="s">
        <v>214</v>
      </c>
      <c r="Q10" s="217">
        <v>0.9</v>
      </c>
      <c r="R10" s="163" t="s">
        <v>297</v>
      </c>
      <c r="S10" s="163" t="s">
        <v>298</v>
      </c>
      <c r="T10" s="163" t="s">
        <v>103</v>
      </c>
      <c r="U10" s="163" t="s">
        <v>98</v>
      </c>
      <c r="V10" s="163" t="s">
        <v>214</v>
      </c>
      <c r="W10" s="163">
        <v>1</v>
      </c>
      <c r="X10" s="164"/>
      <c r="Y10" s="217">
        <v>0.55300000000000005</v>
      </c>
      <c r="Z10" s="217">
        <f>+$Q$10</f>
        <v>0.9</v>
      </c>
      <c r="AA10" s="227">
        <f t="shared" si="0"/>
        <v>0.61444444444444446</v>
      </c>
      <c r="AB10" s="265" t="s">
        <v>299</v>
      </c>
      <c r="AC10" s="163">
        <v>0.5</v>
      </c>
      <c r="AD10" s="163">
        <f>+$W$10</f>
        <v>1</v>
      </c>
      <c r="AE10" s="223">
        <f>+AC10/AD10</f>
        <v>0.5</v>
      </c>
      <c r="AF10" s="217" t="s">
        <v>300</v>
      </c>
    </row>
    <row r="11" spans="1:40" s="19" customFormat="1" ht="45.75" thickBot="1" x14ac:dyDescent="0.3">
      <c r="L11" s="149"/>
      <c r="U11" s="20"/>
      <c r="V11" s="20"/>
      <c r="Z11" s="63" t="s">
        <v>124</v>
      </c>
      <c r="AA11" s="99">
        <f>AVERAGE(AA7:AA10)</f>
        <v>0.56584009821801606</v>
      </c>
      <c r="AD11" s="63" t="s">
        <v>125</v>
      </c>
      <c r="AE11" s="99">
        <f>AVERAGE(AE7:AE10)</f>
        <v>0.63664999999999994</v>
      </c>
    </row>
    <row r="12" spans="1:40" s="19" customFormat="1" x14ac:dyDescent="0.25">
      <c r="L12" s="149"/>
      <c r="U12" s="20"/>
      <c r="V12" s="20"/>
    </row>
    <row r="13" spans="1:40" s="19" customFormat="1" x14ac:dyDescent="0.25">
      <c r="C13" s="2"/>
      <c r="D13" s="2"/>
      <c r="L13" s="149"/>
      <c r="U13" s="20"/>
      <c r="V13" s="20"/>
    </row>
    <row r="14" spans="1:40" s="19" customFormat="1" x14ac:dyDescent="0.25">
      <c r="C14" s="2"/>
      <c r="D14" s="2"/>
      <c r="L14" s="149"/>
      <c r="U14" s="20"/>
      <c r="V14" s="20"/>
    </row>
    <row r="15" spans="1:40" s="19" customFormat="1" ht="23.1" customHeight="1" x14ac:dyDescent="0.25">
      <c r="C15" s="2"/>
      <c r="D15" s="2"/>
      <c r="L15" s="149"/>
      <c r="U15" s="20"/>
      <c r="V15" s="20"/>
    </row>
    <row r="16" spans="1:40" s="19" customFormat="1" x14ac:dyDescent="0.25">
      <c r="C16" s="2"/>
      <c r="D16" s="2"/>
      <c r="L16" s="149"/>
      <c r="U16" s="20"/>
      <c r="V16" s="20"/>
    </row>
    <row r="17" spans="3:22" s="19" customFormat="1" x14ac:dyDescent="0.25">
      <c r="C17" s="2"/>
      <c r="D17" s="2"/>
      <c r="U17" s="20"/>
      <c r="V17" s="20"/>
    </row>
    <row r="18" spans="3:22" s="19" customFormat="1" x14ac:dyDescent="0.25">
      <c r="C18" s="2"/>
      <c r="D18" s="2"/>
      <c r="U18" s="20"/>
      <c r="V18" s="20"/>
    </row>
    <row r="19" spans="3:22" s="19" customFormat="1" x14ac:dyDescent="0.25">
      <c r="C19" s="2"/>
      <c r="D19" s="2"/>
      <c r="U19" s="20"/>
      <c r="V19" s="20"/>
    </row>
    <row r="20" spans="3:22" s="19" customFormat="1" x14ac:dyDescent="0.25">
      <c r="C20" s="2"/>
      <c r="D20" s="2"/>
      <c r="U20" s="20"/>
      <c r="V20" s="20"/>
    </row>
    <row r="21" spans="3:22" s="19" customFormat="1" x14ac:dyDescent="0.25">
      <c r="C21" s="2"/>
      <c r="D21" s="2"/>
      <c r="U21" s="20"/>
      <c r="V21" s="20"/>
    </row>
    <row r="22" spans="3:22" s="19" customFormat="1" x14ac:dyDescent="0.25">
      <c r="C22" s="2"/>
      <c r="D22" s="2"/>
      <c r="U22" s="20"/>
      <c r="V22" s="20"/>
    </row>
    <row r="23" spans="3:22" s="19" customFormat="1" x14ac:dyDescent="0.25">
      <c r="C23" s="2"/>
      <c r="D23" s="2"/>
      <c r="U23" s="20"/>
      <c r="V23" s="20"/>
    </row>
    <row r="24" spans="3:22" s="19" customFormat="1" x14ac:dyDescent="0.25">
      <c r="C24" s="2"/>
      <c r="D24" s="2"/>
      <c r="U24" s="20"/>
      <c r="V24" s="20"/>
    </row>
    <row r="25" spans="3:22" s="19" customFormat="1" x14ac:dyDescent="0.25">
      <c r="C25" s="2"/>
      <c r="D25" s="2"/>
      <c r="U25" s="20"/>
      <c r="V25" s="20"/>
    </row>
    <row r="26" spans="3:22" s="19" customFormat="1" x14ac:dyDescent="0.25">
      <c r="C26" s="2"/>
      <c r="D26" s="2"/>
      <c r="U26" s="20"/>
      <c r="V26" s="20"/>
    </row>
    <row r="27" spans="3:22" s="19" customFormat="1" x14ac:dyDescent="0.25">
      <c r="C27" s="2"/>
      <c r="D27" s="2"/>
      <c r="U27" s="20"/>
      <c r="V27" s="20"/>
    </row>
    <row r="28" spans="3:22" s="19" customFormat="1" x14ac:dyDescent="0.25">
      <c r="C28" s="2"/>
      <c r="D28" s="2"/>
      <c r="U28" s="20"/>
      <c r="V28" s="20"/>
    </row>
    <row r="29" spans="3:22" s="19" customFormat="1" x14ac:dyDescent="0.25">
      <c r="C29" s="2"/>
      <c r="D29" s="2"/>
      <c r="U29" s="20"/>
      <c r="V29" s="20"/>
    </row>
    <row r="30" spans="3:22" s="19" customFormat="1" x14ac:dyDescent="0.25">
      <c r="C30" s="2"/>
      <c r="D30" s="2"/>
      <c r="U30" s="20"/>
      <c r="V30" s="20"/>
    </row>
    <row r="31" spans="3:22" s="19" customFormat="1" x14ac:dyDescent="0.25">
      <c r="C31" s="2"/>
      <c r="D31" s="2"/>
      <c r="U31" s="20"/>
      <c r="V31" s="20"/>
    </row>
    <row r="32" spans="3:22" s="19" customFormat="1" x14ac:dyDescent="0.25">
      <c r="C32" s="2"/>
      <c r="D32" s="2"/>
      <c r="U32" s="20"/>
      <c r="V32" s="20"/>
    </row>
    <row r="33" spans="3:22" s="19" customFormat="1" x14ac:dyDescent="0.25">
      <c r="C33" s="2"/>
      <c r="D33" s="2"/>
      <c r="U33" s="20"/>
      <c r="V33" s="20"/>
    </row>
    <row r="34" spans="3:22" s="19" customFormat="1" x14ac:dyDescent="0.25">
      <c r="C34" s="2"/>
      <c r="D34" s="2"/>
      <c r="U34" s="20"/>
      <c r="V34" s="20"/>
    </row>
    <row r="35" spans="3:22" s="19" customFormat="1" x14ac:dyDescent="0.25">
      <c r="C35" s="2"/>
      <c r="D35" s="2"/>
      <c r="U35" s="20"/>
      <c r="V35" s="20"/>
    </row>
    <row r="36" spans="3:22" s="19" customFormat="1" x14ac:dyDescent="0.25">
      <c r="C36" s="2"/>
      <c r="D36" s="2"/>
      <c r="U36" s="20"/>
      <c r="V36" s="20"/>
    </row>
    <row r="37" spans="3:22" s="19" customFormat="1" x14ac:dyDescent="0.25">
      <c r="C37" s="2"/>
      <c r="D37" s="2"/>
      <c r="U37" s="20"/>
      <c r="V37" s="20"/>
    </row>
    <row r="38" spans="3:22" s="19" customFormat="1" x14ac:dyDescent="0.25">
      <c r="C38" s="2"/>
      <c r="D38" s="2"/>
      <c r="U38" s="20"/>
      <c r="V38" s="20"/>
    </row>
    <row r="39" spans="3:22" s="19" customFormat="1" x14ac:dyDescent="0.25">
      <c r="C39" s="2"/>
      <c r="D39" s="2"/>
      <c r="U39" s="20"/>
      <c r="V39" s="20"/>
    </row>
    <row r="40" spans="3:22" s="19" customFormat="1" x14ac:dyDescent="0.25">
      <c r="C40" s="2"/>
      <c r="D40" s="2"/>
      <c r="U40" s="20"/>
      <c r="V40" s="20"/>
    </row>
    <row r="41" spans="3:22" s="19" customFormat="1" x14ac:dyDescent="0.25">
      <c r="C41" s="2"/>
      <c r="D41" s="2"/>
      <c r="U41" s="20"/>
      <c r="V41" s="20"/>
    </row>
    <row r="42" spans="3:22" s="19" customFormat="1" x14ac:dyDescent="0.25">
      <c r="C42" s="2"/>
      <c r="D42" s="2"/>
      <c r="U42" s="20"/>
      <c r="V42" s="20"/>
    </row>
    <row r="43" spans="3:22" s="19" customFormat="1" x14ac:dyDescent="0.25">
      <c r="C43" s="2"/>
      <c r="D43" s="2"/>
      <c r="U43" s="20"/>
      <c r="V43" s="20"/>
    </row>
    <row r="44" spans="3:22" s="19" customFormat="1" x14ac:dyDescent="0.25">
      <c r="C44" s="5"/>
      <c r="D44" s="5"/>
      <c r="U44" s="20"/>
      <c r="V44" s="20"/>
    </row>
    <row r="45" spans="3:22" s="19" customFormat="1" x14ac:dyDescent="0.25">
      <c r="C45" s="5"/>
      <c r="D45" s="5"/>
      <c r="U45" s="20"/>
      <c r="V45" s="20"/>
    </row>
    <row r="46" spans="3:22" s="19" customFormat="1" x14ac:dyDescent="0.25">
      <c r="C46" s="5"/>
      <c r="D46" s="5"/>
      <c r="U46" s="20"/>
      <c r="V46" s="20"/>
    </row>
    <row r="47" spans="3:22" s="19" customFormat="1" x14ac:dyDescent="0.25">
      <c r="C47" s="5"/>
      <c r="D47" s="5"/>
      <c r="U47" s="20"/>
      <c r="V47" s="20"/>
    </row>
    <row r="48" spans="3:22" s="19" customFormat="1" x14ac:dyDescent="0.25">
      <c r="C48" s="5"/>
      <c r="D48" s="5"/>
      <c r="U48" s="20"/>
      <c r="V48" s="20"/>
    </row>
    <row r="49" spans="3:22" s="19" customFormat="1" x14ac:dyDescent="0.25">
      <c r="C49" s="5"/>
      <c r="D49" s="5"/>
      <c r="U49" s="20"/>
      <c r="V49" s="20"/>
    </row>
    <row r="50" spans="3:22" s="19" customFormat="1" x14ac:dyDescent="0.25">
      <c r="C50" s="5"/>
      <c r="D50" s="5"/>
      <c r="U50" s="20"/>
      <c r="V50" s="20"/>
    </row>
    <row r="51" spans="3:22" s="19" customFormat="1" x14ac:dyDescent="0.25">
      <c r="C51" s="5"/>
      <c r="D51" s="5"/>
      <c r="U51" s="20"/>
      <c r="V51" s="20"/>
    </row>
    <row r="52" spans="3:22" s="19" customFormat="1" x14ac:dyDescent="0.25">
      <c r="C52" s="5"/>
      <c r="D52" s="5"/>
      <c r="U52" s="20"/>
      <c r="V52" s="20"/>
    </row>
    <row r="53" spans="3:22" s="19" customFormat="1" x14ac:dyDescent="0.25">
      <c r="C53" s="5"/>
      <c r="D53" s="5"/>
      <c r="U53" s="20"/>
      <c r="V53" s="20"/>
    </row>
    <row r="54" spans="3:22" s="19" customFormat="1" x14ac:dyDescent="0.25">
      <c r="C54" s="5"/>
      <c r="D54" s="5"/>
      <c r="U54" s="20"/>
      <c r="V54" s="20"/>
    </row>
    <row r="55" spans="3:22" s="19" customFormat="1" x14ac:dyDescent="0.25">
      <c r="C55" s="5"/>
      <c r="D55" s="5"/>
      <c r="U55" s="20"/>
      <c r="V55" s="20"/>
    </row>
    <row r="56" spans="3:22" s="19" customFormat="1" x14ac:dyDescent="0.25">
      <c r="C56" s="5"/>
      <c r="D56" s="5"/>
      <c r="U56" s="20"/>
      <c r="V56" s="20"/>
    </row>
    <row r="57" spans="3:22" s="19" customFormat="1" x14ac:dyDescent="0.25">
      <c r="C57" s="5"/>
      <c r="D57" s="5"/>
      <c r="U57" s="20"/>
      <c r="V57" s="20"/>
    </row>
    <row r="58" spans="3:22" s="19" customFormat="1" x14ac:dyDescent="0.25">
      <c r="C58" s="5"/>
      <c r="D58" s="5"/>
      <c r="U58" s="20"/>
      <c r="V58" s="20"/>
    </row>
    <row r="59" spans="3:22" s="19" customFormat="1" x14ac:dyDescent="0.25">
      <c r="C59" s="5"/>
      <c r="D59" s="5"/>
      <c r="U59" s="20"/>
      <c r="V59" s="20"/>
    </row>
    <row r="60" spans="3:22" s="19" customFormat="1" x14ac:dyDescent="0.25">
      <c r="C60" s="5"/>
      <c r="D60" s="5"/>
      <c r="U60" s="20"/>
      <c r="V60" s="20"/>
    </row>
    <row r="61" spans="3:22" s="19" customFormat="1" x14ac:dyDescent="0.25">
      <c r="C61" s="5"/>
      <c r="D61" s="5"/>
      <c r="U61" s="20"/>
      <c r="V61" s="20"/>
    </row>
    <row r="62" spans="3:22" s="19" customFormat="1" x14ac:dyDescent="0.25">
      <c r="C62" s="5"/>
      <c r="D62" s="5"/>
      <c r="U62" s="20"/>
      <c r="V62" s="20"/>
    </row>
    <row r="63" spans="3:22" s="19" customFormat="1" x14ac:dyDescent="0.25">
      <c r="C63" s="5"/>
      <c r="D63" s="5"/>
      <c r="U63" s="20"/>
      <c r="V63" s="20"/>
    </row>
    <row r="64" spans="3:22" s="19" customFormat="1" x14ac:dyDescent="0.25">
      <c r="C64" s="5"/>
      <c r="D64" s="5"/>
      <c r="U64" s="20"/>
      <c r="V64" s="20"/>
    </row>
    <row r="65" spans="3:22" s="19" customFormat="1" x14ac:dyDescent="0.25">
      <c r="C65" s="5"/>
      <c r="D65" s="5"/>
      <c r="U65" s="20"/>
      <c r="V65" s="20"/>
    </row>
    <row r="66" spans="3:22" s="19" customFormat="1" x14ac:dyDescent="0.25">
      <c r="C66" s="5"/>
      <c r="D66" s="5"/>
      <c r="U66" s="20"/>
      <c r="V66" s="20"/>
    </row>
    <row r="67" spans="3:22" s="19" customFormat="1" x14ac:dyDescent="0.25">
      <c r="C67" s="5"/>
      <c r="D67" s="5"/>
      <c r="U67" s="20"/>
      <c r="V67" s="20"/>
    </row>
    <row r="68" spans="3:22" s="19" customFormat="1" x14ac:dyDescent="0.25">
      <c r="C68" s="5"/>
      <c r="D68" s="5"/>
      <c r="U68" s="20"/>
      <c r="V68" s="20"/>
    </row>
    <row r="69" spans="3:22" s="19" customFormat="1" x14ac:dyDescent="0.25">
      <c r="C69" s="5"/>
      <c r="D69" s="5"/>
      <c r="U69" s="20"/>
      <c r="V69" s="20"/>
    </row>
    <row r="70" spans="3:22" s="19" customFormat="1" x14ac:dyDescent="0.25">
      <c r="C70" s="5"/>
      <c r="D70" s="5"/>
      <c r="U70" s="20"/>
      <c r="V70" s="20"/>
    </row>
    <row r="71" spans="3:22" s="19" customFormat="1" x14ac:dyDescent="0.25">
      <c r="C71" s="5"/>
      <c r="D71" s="5"/>
      <c r="U71" s="20"/>
      <c r="V71" s="20"/>
    </row>
    <row r="72" spans="3:22" s="19" customFormat="1" x14ac:dyDescent="0.25">
      <c r="C72" s="5"/>
      <c r="D72" s="5"/>
      <c r="U72" s="20"/>
      <c r="V72" s="20"/>
    </row>
    <row r="73" spans="3:22" s="19" customFormat="1" x14ac:dyDescent="0.25">
      <c r="C73" s="5"/>
      <c r="D73" s="5"/>
      <c r="U73" s="20"/>
      <c r="V73" s="20"/>
    </row>
    <row r="74" spans="3:22" s="19" customFormat="1" x14ac:dyDescent="0.25">
      <c r="C74" s="5"/>
      <c r="D74" s="5"/>
      <c r="U74" s="20"/>
      <c r="V74" s="20"/>
    </row>
    <row r="75" spans="3:22" s="19" customFormat="1" x14ac:dyDescent="0.25">
      <c r="C75" s="5"/>
      <c r="D75" s="5"/>
      <c r="U75" s="20"/>
      <c r="V75" s="20"/>
    </row>
    <row r="76" spans="3:22" s="19" customFormat="1" x14ac:dyDescent="0.25">
      <c r="C76" s="5"/>
      <c r="D76" s="5"/>
      <c r="U76" s="20"/>
      <c r="V76" s="20"/>
    </row>
    <row r="77" spans="3:22" s="19" customFormat="1" x14ac:dyDescent="0.25">
      <c r="C77" s="5"/>
      <c r="D77" s="5"/>
      <c r="U77" s="20"/>
      <c r="V77" s="20"/>
    </row>
    <row r="78" spans="3:22" s="19" customFormat="1" x14ac:dyDescent="0.25">
      <c r="C78" s="5"/>
      <c r="D78" s="5"/>
      <c r="U78" s="20"/>
      <c r="V78" s="20"/>
    </row>
    <row r="79" spans="3:22" s="19" customFormat="1" x14ac:dyDescent="0.25">
      <c r="C79" s="5"/>
      <c r="D79" s="5"/>
      <c r="U79" s="20"/>
      <c r="V79" s="20"/>
    </row>
    <row r="80" spans="3:22" s="19" customFormat="1" x14ac:dyDescent="0.25">
      <c r="C80" s="5"/>
      <c r="D80" s="5"/>
      <c r="U80" s="20"/>
      <c r="V80" s="20"/>
    </row>
  </sheetData>
  <mergeCells count="26">
    <mergeCell ref="C5:D5"/>
    <mergeCell ref="C7:C10"/>
    <mergeCell ref="D7:D10"/>
    <mergeCell ref="E1:X3"/>
    <mergeCell ref="J5:J6"/>
    <mergeCell ref="X7:X8"/>
    <mergeCell ref="E7:E8"/>
    <mergeCell ref="F7:F8"/>
    <mergeCell ref="G7:G8"/>
    <mergeCell ref="H7:H8"/>
    <mergeCell ref="A7:A10"/>
    <mergeCell ref="B7:B10"/>
    <mergeCell ref="I7:I10"/>
    <mergeCell ref="J7:J10"/>
    <mergeCell ref="AB1:AD3"/>
    <mergeCell ref="A5:B5"/>
    <mergeCell ref="A4:K4"/>
    <mergeCell ref="L4:Q5"/>
    <mergeCell ref="R4:W5"/>
    <mergeCell ref="X4:X5"/>
    <mergeCell ref="Y4:AF4"/>
    <mergeCell ref="E5:F5"/>
    <mergeCell ref="G5:H5"/>
    <mergeCell ref="K5:K6"/>
    <mergeCell ref="Y5:AB5"/>
    <mergeCell ref="AC5:AF5"/>
  </mergeCell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79998168889431442"/>
  </sheetPr>
  <dimension ref="A1:AIY43"/>
  <sheetViews>
    <sheetView zoomScaleNormal="100" zoomScalePageLayoutView="130" workbookViewId="0">
      <selection activeCell="F17" sqref="F17:F18"/>
    </sheetView>
  </sheetViews>
  <sheetFormatPr baseColWidth="10" defaultColWidth="11.42578125" defaultRowHeight="15" x14ac:dyDescent="0.25"/>
  <cols>
    <col min="1" max="1" width="23.140625" customWidth="1"/>
    <col min="2" max="2" width="23" customWidth="1"/>
    <col min="3" max="3" width="20" style="5" customWidth="1"/>
    <col min="4" max="4" width="26.7109375" style="5" customWidth="1"/>
    <col min="5" max="5" width="22.42578125" customWidth="1"/>
    <col min="6" max="7" width="22" customWidth="1"/>
    <col min="8" max="8" width="14.7109375" customWidth="1"/>
    <col min="9" max="9" width="14.140625" customWidth="1"/>
    <col min="10" max="10" width="17.42578125" customWidth="1"/>
    <col min="11" max="11" width="23.42578125" customWidth="1"/>
    <col min="12" max="12" width="22.28515625" customWidth="1"/>
    <col min="13" max="13" width="18.42578125" customWidth="1"/>
    <col min="14" max="14" width="14.42578125" customWidth="1"/>
    <col min="15" max="15" width="13.85546875" customWidth="1"/>
    <col min="16" max="16" width="24.42578125" hidden="1" customWidth="1"/>
    <col min="17" max="17" width="13.140625" customWidth="1"/>
    <col min="18" max="18" width="18.85546875" hidden="1" customWidth="1"/>
    <col min="19" max="19" width="19" hidden="1" customWidth="1"/>
    <col min="20" max="20" width="17.42578125" hidden="1" customWidth="1"/>
    <col min="21" max="22" width="13.42578125" hidden="1" customWidth="1"/>
    <col min="23" max="23" width="17.42578125" hidden="1" customWidth="1"/>
    <col min="24" max="24" width="17.140625" customWidth="1"/>
    <col min="26" max="26" width="15.42578125" customWidth="1"/>
    <col min="27" max="27" width="15.85546875" customWidth="1"/>
    <col min="28" max="28" width="57.5703125" customWidth="1"/>
    <col min="29" max="29" width="0" hidden="1" customWidth="1"/>
    <col min="30" max="30" width="17.7109375" hidden="1" customWidth="1"/>
    <col min="31" max="31" width="14.42578125" hidden="1" customWidth="1"/>
    <col min="32" max="32" width="69.85546875" hidden="1" customWidth="1"/>
    <col min="71" max="934" width="11.42578125" style="22"/>
  </cols>
  <sheetData>
    <row r="1" spans="1:935" s="1" customFormat="1" x14ac:dyDescent="0.25">
      <c r="E1" s="382" t="s">
        <v>51</v>
      </c>
      <c r="F1" s="382"/>
      <c r="G1" s="382"/>
      <c r="H1" s="382"/>
      <c r="I1" s="382"/>
      <c r="J1" s="382"/>
      <c r="K1" s="382"/>
      <c r="L1" s="382"/>
      <c r="M1" s="382"/>
      <c r="N1" s="382"/>
      <c r="O1" s="382"/>
      <c r="P1" s="382"/>
      <c r="Q1" s="382"/>
      <c r="R1" s="382"/>
      <c r="S1" s="382"/>
      <c r="T1" s="382"/>
      <c r="U1" s="382"/>
      <c r="V1" s="382"/>
      <c r="W1" s="382"/>
      <c r="X1" s="382"/>
      <c r="AC1" s="404"/>
      <c r="AD1" s="405"/>
      <c r="AE1" s="54" t="s">
        <v>52</v>
      </c>
      <c r="AF1" s="57">
        <v>44512</v>
      </c>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1:935" s="1" customFormat="1" x14ac:dyDescent="0.25">
      <c r="E2" s="382"/>
      <c r="F2" s="382"/>
      <c r="G2" s="382"/>
      <c r="H2" s="382"/>
      <c r="I2" s="382"/>
      <c r="J2" s="382"/>
      <c r="K2" s="382"/>
      <c r="L2" s="382"/>
      <c r="M2" s="382"/>
      <c r="N2" s="382"/>
      <c r="O2" s="382"/>
      <c r="P2" s="382"/>
      <c r="Q2" s="382"/>
      <c r="R2" s="382"/>
      <c r="S2" s="382"/>
      <c r="T2" s="382"/>
      <c r="U2" s="382"/>
      <c r="V2" s="382"/>
      <c r="W2" s="382"/>
      <c r="X2" s="382"/>
      <c r="AC2" s="404"/>
      <c r="AD2" s="405"/>
      <c r="AE2" s="55" t="s">
        <v>53</v>
      </c>
      <c r="AF2" s="56">
        <v>3</v>
      </c>
      <c r="AG2"/>
      <c r="AH2"/>
      <c r="AI2"/>
      <c r="AJ2"/>
      <c r="AK2"/>
      <c r="AL2"/>
      <c r="AM2"/>
      <c r="AN2"/>
      <c r="AO2"/>
      <c r="AP2"/>
      <c r="AQ2"/>
      <c r="AR2"/>
      <c r="AS2"/>
      <c r="AT2"/>
      <c r="AU2"/>
      <c r="AV2"/>
      <c r="AW2"/>
      <c r="AX2"/>
      <c r="AY2"/>
      <c r="AZ2"/>
      <c r="BA2"/>
      <c r="BB2"/>
      <c r="BC2"/>
      <c r="BD2"/>
      <c r="BE2"/>
      <c r="BF2"/>
      <c r="BG2"/>
      <c r="BH2"/>
      <c r="BI2"/>
      <c r="BJ2"/>
      <c r="BK2"/>
      <c r="BL2"/>
      <c r="BM2"/>
      <c r="BN2"/>
      <c r="BO2"/>
      <c r="BP2"/>
      <c r="BQ2"/>
      <c r="BR2"/>
    </row>
    <row r="3" spans="1:935" s="1" customFormat="1" ht="31.5" customHeight="1" x14ac:dyDescent="0.25">
      <c r="E3" s="382"/>
      <c r="F3" s="382"/>
      <c r="G3" s="382"/>
      <c r="H3" s="382"/>
      <c r="I3" s="382"/>
      <c r="J3" s="382"/>
      <c r="K3" s="382"/>
      <c r="L3" s="382"/>
      <c r="M3" s="382"/>
      <c r="N3" s="382"/>
      <c r="O3" s="382"/>
      <c r="P3" s="382"/>
      <c r="Q3" s="382"/>
      <c r="R3" s="382"/>
      <c r="S3" s="382"/>
      <c r="T3" s="382"/>
      <c r="U3" s="382"/>
      <c r="V3" s="382"/>
      <c r="W3" s="382"/>
      <c r="X3" s="382"/>
      <c r="AC3" s="404"/>
      <c r="AD3" s="405"/>
      <c r="AE3" s="55" t="s">
        <v>54</v>
      </c>
      <c r="AF3" s="56" t="s">
        <v>55</v>
      </c>
      <c r="AG3"/>
      <c r="AH3"/>
      <c r="AI3"/>
      <c r="AJ3"/>
      <c r="AK3"/>
      <c r="AL3"/>
      <c r="AM3"/>
      <c r="AN3"/>
      <c r="AO3"/>
      <c r="AP3"/>
      <c r="AQ3"/>
      <c r="AR3"/>
      <c r="AS3"/>
      <c r="AT3"/>
      <c r="AU3"/>
      <c r="AV3"/>
      <c r="AW3"/>
      <c r="AX3"/>
      <c r="AY3"/>
      <c r="AZ3"/>
      <c r="BA3"/>
      <c r="BB3"/>
      <c r="BC3"/>
      <c r="BD3"/>
      <c r="BE3"/>
      <c r="BF3"/>
      <c r="BG3"/>
      <c r="BH3"/>
      <c r="BI3"/>
      <c r="BJ3"/>
      <c r="BK3"/>
      <c r="BL3"/>
      <c r="BM3"/>
      <c r="BN3"/>
      <c r="BO3"/>
      <c r="BP3"/>
      <c r="BQ3"/>
      <c r="BR3"/>
    </row>
    <row r="4" spans="1:935"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c r="AG4"/>
      <c r="AH4"/>
      <c r="AI4"/>
      <c r="AJ4"/>
      <c r="AK4"/>
      <c r="AL4"/>
      <c r="AM4"/>
      <c r="AN4"/>
      <c r="AO4"/>
      <c r="AP4"/>
      <c r="AQ4"/>
      <c r="AR4"/>
      <c r="AS4"/>
      <c r="AT4"/>
      <c r="AU4"/>
      <c r="AV4"/>
      <c r="AW4"/>
      <c r="AX4"/>
      <c r="AY4"/>
      <c r="AZ4"/>
      <c r="BA4"/>
      <c r="BB4"/>
      <c r="BC4"/>
      <c r="BD4"/>
      <c r="BE4"/>
      <c r="BF4"/>
      <c r="BG4"/>
      <c r="BH4"/>
      <c r="BI4"/>
      <c r="BJ4"/>
      <c r="BK4"/>
      <c r="BL4"/>
      <c r="BM4"/>
      <c r="BN4"/>
      <c r="BO4"/>
      <c r="BP4"/>
      <c r="BQ4"/>
      <c r="BR4"/>
    </row>
    <row r="5" spans="1:935" s="8" customFormat="1" ht="45"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c r="AH5"/>
      <c r="AI5"/>
      <c r="AJ5"/>
      <c r="AK5"/>
      <c r="AL5"/>
      <c r="AM5"/>
      <c r="AN5"/>
      <c r="AO5"/>
      <c r="AP5"/>
      <c r="AQ5"/>
      <c r="AR5"/>
      <c r="AS5"/>
      <c r="AT5"/>
      <c r="AU5"/>
      <c r="AV5"/>
      <c r="AW5"/>
      <c r="AX5"/>
      <c r="AY5"/>
      <c r="AZ5"/>
      <c r="BA5"/>
      <c r="BB5"/>
      <c r="BC5"/>
      <c r="BD5"/>
      <c r="BE5"/>
      <c r="BF5"/>
      <c r="BG5"/>
      <c r="BH5"/>
      <c r="BI5"/>
      <c r="BJ5"/>
      <c r="BK5"/>
      <c r="BL5"/>
      <c r="BM5"/>
      <c r="BN5"/>
      <c r="BO5"/>
      <c r="BP5"/>
      <c r="BQ5"/>
      <c r="BR5"/>
    </row>
    <row r="6" spans="1:935" s="8" customFormat="1" ht="45"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c r="AG6"/>
      <c r="AH6"/>
      <c r="AI6"/>
      <c r="AJ6"/>
      <c r="AK6"/>
      <c r="AL6"/>
      <c r="AM6"/>
      <c r="AN6"/>
      <c r="AO6"/>
      <c r="AP6"/>
      <c r="AQ6"/>
      <c r="AR6"/>
      <c r="AS6"/>
      <c r="AT6"/>
      <c r="AU6"/>
      <c r="AV6"/>
      <c r="AW6"/>
      <c r="AX6"/>
      <c r="AY6"/>
      <c r="AZ6"/>
      <c r="BA6"/>
      <c r="BB6"/>
      <c r="BC6"/>
      <c r="BD6"/>
      <c r="BE6"/>
      <c r="BF6"/>
      <c r="BG6"/>
      <c r="BH6"/>
      <c r="BI6"/>
      <c r="BJ6"/>
      <c r="BK6"/>
      <c r="BL6"/>
      <c r="BM6"/>
      <c r="BN6"/>
      <c r="BO6"/>
      <c r="BP6"/>
      <c r="BQ6"/>
      <c r="BR6"/>
    </row>
    <row r="7" spans="1:935" s="9" customFormat="1" ht="179.25" customHeight="1" x14ac:dyDescent="0.25">
      <c r="A7" s="472" t="s">
        <v>88</v>
      </c>
      <c r="B7" s="472" t="s">
        <v>89</v>
      </c>
      <c r="C7" s="437" t="s">
        <v>378</v>
      </c>
      <c r="D7" s="439" t="s">
        <v>375</v>
      </c>
      <c r="E7" s="473" t="s">
        <v>238</v>
      </c>
      <c r="F7" s="39" t="s">
        <v>162</v>
      </c>
      <c r="G7" s="472" t="s">
        <v>128</v>
      </c>
      <c r="H7" s="441" t="s">
        <v>301</v>
      </c>
      <c r="I7" s="472" t="s">
        <v>93</v>
      </c>
      <c r="J7" s="472" t="s">
        <v>11</v>
      </c>
      <c r="K7" s="472" t="s">
        <v>189</v>
      </c>
      <c r="L7" s="41" t="s">
        <v>302</v>
      </c>
      <c r="M7" s="41" t="s">
        <v>303</v>
      </c>
      <c r="N7" s="41" t="s">
        <v>103</v>
      </c>
      <c r="O7" s="41" t="s">
        <v>104</v>
      </c>
      <c r="P7" s="41" t="s">
        <v>214</v>
      </c>
      <c r="Q7" s="201">
        <v>1</v>
      </c>
      <c r="R7" s="197"/>
      <c r="S7" s="197"/>
      <c r="T7" s="198"/>
      <c r="U7" s="185"/>
      <c r="V7" s="197"/>
      <c r="W7" s="199"/>
      <c r="X7" s="475" t="s">
        <v>304</v>
      </c>
      <c r="Y7" s="203">
        <v>0.91</v>
      </c>
      <c r="Z7" s="204">
        <f>+$Q$7</f>
        <v>1</v>
      </c>
      <c r="AA7" s="205">
        <f>+Y7/Z7</f>
        <v>0.91</v>
      </c>
      <c r="AB7" s="123" t="s">
        <v>305</v>
      </c>
      <c r="AC7" s="206"/>
      <c r="AD7" s="206"/>
      <c r="AE7" s="207"/>
      <c r="AF7" s="208"/>
      <c r="AG7"/>
      <c r="AH7"/>
      <c r="AI7"/>
      <c r="AJ7"/>
      <c r="AK7"/>
      <c r="AL7"/>
      <c r="AM7"/>
      <c r="AN7"/>
      <c r="AO7"/>
      <c r="AP7"/>
      <c r="AQ7"/>
      <c r="AR7"/>
      <c r="AS7"/>
      <c r="AT7"/>
      <c r="AU7"/>
      <c r="AV7"/>
      <c r="AW7"/>
      <c r="AX7"/>
      <c r="AY7"/>
      <c r="AZ7"/>
      <c r="BA7"/>
      <c r="BB7"/>
      <c r="BC7"/>
      <c r="BD7"/>
      <c r="BE7"/>
      <c r="BF7"/>
      <c r="BG7"/>
      <c r="BH7"/>
      <c r="BI7"/>
      <c r="BJ7"/>
      <c r="BK7"/>
      <c r="BL7"/>
      <c r="BM7"/>
      <c r="BN7"/>
      <c r="BO7"/>
      <c r="BP7"/>
      <c r="BQ7"/>
      <c r="BR7"/>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4"/>
    </row>
    <row r="8" spans="1:935" s="9" customFormat="1" ht="115.5" customHeight="1" x14ac:dyDescent="0.25">
      <c r="A8" s="472"/>
      <c r="B8" s="472"/>
      <c r="C8" s="438"/>
      <c r="D8" s="440"/>
      <c r="E8" s="474"/>
      <c r="F8" s="39" t="s">
        <v>306</v>
      </c>
      <c r="G8" s="472"/>
      <c r="H8" s="441"/>
      <c r="I8" s="472"/>
      <c r="J8" s="472"/>
      <c r="K8" s="472"/>
      <c r="L8" s="41" t="s">
        <v>307</v>
      </c>
      <c r="M8" s="41" t="s">
        <v>308</v>
      </c>
      <c r="N8" s="41" t="s">
        <v>213</v>
      </c>
      <c r="O8" s="41" t="s">
        <v>104</v>
      </c>
      <c r="P8" s="202">
        <v>0.96</v>
      </c>
      <c r="Q8" s="201">
        <v>0.92</v>
      </c>
      <c r="R8" s="183"/>
      <c r="S8" s="183"/>
      <c r="T8" s="185"/>
      <c r="U8" s="185"/>
      <c r="V8" s="183"/>
      <c r="W8" s="200"/>
      <c r="X8" s="475"/>
      <c r="Y8" s="203" t="s">
        <v>214</v>
      </c>
      <c r="Z8" s="204">
        <f>+$Q$8</f>
        <v>0.92</v>
      </c>
      <c r="AA8" s="205" t="s">
        <v>214</v>
      </c>
      <c r="AB8" s="123" t="s">
        <v>309</v>
      </c>
      <c r="AC8" s="198"/>
      <c r="AD8" s="197"/>
      <c r="AE8" s="191"/>
      <c r="AF8" s="185"/>
      <c r="AG8"/>
      <c r="AH8"/>
      <c r="AI8"/>
      <c r="AJ8"/>
      <c r="AK8"/>
      <c r="AL8"/>
      <c r="AM8"/>
      <c r="AN8"/>
      <c r="AO8"/>
      <c r="AP8"/>
      <c r="AQ8"/>
      <c r="AR8"/>
      <c r="AS8"/>
      <c r="AT8"/>
      <c r="AU8"/>
      <c r="AV8"/>
      <c r="AW8"/>
      <c r="AX8"/>
      <c r="AY8"/>
      <c r="AZ8"/>
      <c r="BA8"/>
      <c r="BB8"/>
      <c r="BC8"/>
      <c r="BD8"/>
      <c r="BE8"/>
      <c r="BF8"/>
      <c r="BG8"/>
      <c r="BH8"/>
      <c r="BI8"/>
      <c r="BJ8"/>
      <c r="BK8"/>
      <c r="BL8"/>
      <c r="BM8"/>
      <c r="BN8"/>
      <c r="BO8"/>
      <c r="BP8"/>
      <c r="BQ8"/>
      <c r="BR8"/>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4"/>
    </row>
    <row r="9" spans="1:935" ht="45.75" thickBot="1" x14ac:dyDescent="0.3">
      <c r="C9"/>
      <c r="D9"/>
      <c r="K9" s="112"/>
      <c r="L9" s="112"/>
      <c r="Z9" s="63" t="s">
        <v>124</v>
      </c>
      <c r="AA9" s="99">
        <f>AVERAGE(AA7:AA8)</f>
        <v>0.91</v>
      </c>
      <c r="AD9" s="63" t="s">
        <v>124</v>
      </c>
      <c r="AE9" s="99" t="e">
        <f>AVERAGE(AE6:AE8)</f>
        <v>#DIV/0!</v>
      </c>
    </row>
    <row r="10" spans="1:935" x14ac:dyDescent="0.25">
      <c r="C10" s="19"/>
      <c r="D10" s="19"/>
      <c r="K10" s="112"/>
      <c r="U10" s="10"/>
    </row>
    <row r="11" spans="1:935" x14ac:dyDescent="0.25">
      <c r="C11" s="19"/>
      <c r="D11" s="19"/>
    </row>
    <row r="12" spans="1:935" x14ac:dyDescent="0.25">
      <c r="C12" s="19"/>
      <c r="D12" s="19"/>
    </row>
    <row r="13" spans="1:935" x14ac:dyDescent="0.25">
      <c r="C13" s="2"/>
      <c r="D13" s="2"/>
      <c r="AA13" s="11"/>
    </row>
    <row r="14" spans="1:935" x14ac:dyDescent="0.25">
      <c r="C14" s="2"/>
      <c r="D14" s="2"/>
      <c r="AA14" s="12"/>
    </row>
    <row r="15" spans="1:935" x14ac:dyDescent="0.25">
      <c r="C15" s="2"/>
      <c r="D15" s="2"/>
    </row>
    <row r="16" spans="1:935"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6">
    <mergeCell ref="C5:D5"/>
    <mergeCell ref="C7:C8"/>
    <mergeCell ref="D7:D8"/>
    <mergeCell ref="AC1:AD3"/>
    <mergeCell ref="J5:J6"/>
    <mergeCell ref="X7:X8"/>
    <mergeCell ref="I7:I8"/>
    <mergeCell ref="J7:J8"/>
    <mergeCell ref="K7:K8"/>
    <mergeCell ref="E1:X3"/>
    <mergeCell ref="A4:K4"/>
    <mergeCell ref="L4:Q5"/>
    <mergeCell ref="R4:W5"/>
    <mergeCell ref="A5:B5"/>
    <mergeCell ref="X4:X5"/>
    <mergeCell ref="Y4:AF4"/>
    <mergeCell ref="A7:A8"/>
    <mergeCell ref="B7:B8"/>
    <mergeCell ref="E7:E8"/>
    <mergeCell ref="G7:G8"/>
    <mergeCell ref="H7:H8"/>
    <mergeCell ref="E5:F5"/>
    <mergeCell ref="G5:H5"/>
    <mergeCell ref="K5:K6"/>
    <mergeCell ref="Y5:AB5"/>
    <mergeCell ref="AC5:AF5"/>
  </mergeCells>
  <pageMargins left="0.7" right="0.7" top="0.75" bottom="0.75" header="0.3" footer="0.3"/>
  <pageSetup orientation="landscape"/>
  <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A1:AF43"/>
  <sheetViews>
    <sheetView zoomScaleNormal="100" zoomScalePageLayoutView="140" workbookViewId="0">
      <selection activeCell="I12" sqref="I12"/>
    </sheetView>
  </sheetViews>
  <sheetFormatPr baseColWidth="10" defaultColWidth="11.42578125" defaultRowHeight="15" x14ac:dyDescent="0.25"/>
  <cols>
    <col min="2" max="2" width="14" customWidth="1"/>
    <col min="3" max="3" width="20" style="5" customWidth="1"/>
    <col min="4" max="4" width="26.7109375" style="5" customWidth="1"/>
    <col min="5" max="5" width="19" customWidth="1"/>
    <col min="6" max="6" width="20" customWidth="1"/>
    <col min="8" max="8" width="14.42578125" customWidth="1"/>
    <col min="10" max="10" width="28.42578125" customWidth="1"/>
    <col min="11" max="11" width="15.42578125" customWidth="1"/>
    <col min="12" max="12" width="27" customWidth="1"/>
    <col min="13" max="13" width="18.85546875" customWidth="1"/>
    <col min="14" max="14" width="14.7109375" customWidth="1"/>
    <col min="16" max="16" width="20.42578125" hidden="1" customWidth="1"/>
    <col min="17" max="17" width="20.42578125" customWidth="1"/>
    <col min="18" max="18" width="25.42578125" hidden="1" customWidth="1"/>
    <col min="19" max="19" width="20.42578125" hidden="1" customWidth="1"/>
    <col min="20" max="20" width="14.7109375" hidden="1" customWidth="1"/>
    <col min="21" max="21" width="15.7109375" hidden="1" customWidth="1"/>
    <col min="22" max="22" width="15.42578125" hidden="1" customWidth="1"/>
    <col min="23" max="23" width="21.42578125" hidden="1" customWidth="1"/>
    <col min="24" max="24" width="14.140625" customWidth="1"/>
    <col min="25" max="25" width="12.85546875" customWidth="1"/>
    <col min="26" max="26" width="20.42578125" customWidth="1"/>
    <col min="27" max="27" width="21.42578125" customWidth="1"/>
    <col min="28" max="28" width="25.85546875" customWidth="1"/>
    <col min="29" max="29" width="0" hidden="1" customWidth="1"/>
    <col min="30" max="30" width="17.28515625" hidden="1" customWidth="1"/>
    <col min="31" max="31" width="21.42578125" hidden="1" customWidth="1"/>
    <col min="32" max="32" width="37.42578125" hidden="1" customWidth="1"/>
  </cols>
  <sheetData>
    <row r="1" spans="1:32" s="1" customFormat="1" ht="12" x14ac:dyDescent="0.25">
      <c r="E1" s="382" t="s">
        <v>51</v>
      </c>
      <c r="F1" s="382"/>
      <c r="G1" s="382"/>
      <c r="H1" s="382"/>
      <c r="I1" s="382"/>
      <c r="J1" s="382"/>
      <c r="K1" s="382"/>
      <c r="L1" s="382"/>
      <c r="M1" s="382"/>
      <c r="N1" s="382"/>
      <c r="O1" s="382"/>
      <c r="P1" s="382"/>
      <c r="Q1" s="382"/>
      <c r="R1" s="382"/>
      <c r="S1" s="382"/>
      <c r="T1" s="382"/>
      <c r="U1" s="382"/>
      <c r="V1" s="382"/>
      <c r="W1" s="382"/>
      <c r="X1" s="382"/>
      <c r="AB1" s="404"/>
      <c r="AC1" s="404"/>
      <c r="AD1" s="405"/>
      <c r="AE1" s="54" t="s">
        <v>52</v>
      </c>
      <c r="AF1" s="57">
        <v>44512</v>
      </c>
    </row>
    <row r="2" spans="1:32"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B2" s="404"/>
      <c r="AC2" s="404"/>
      <c r="AD2" s="405"/>
      <c r="AE2" s="55" t="s">
        <v>53</v>
      </c>
      <c r="AF2" s="56">
        <v>3</v>
      </c>
    </row>
    <row r="3" spans="1:32" s="1" customFormat="1" ht="30" customHeight="1" x14ac:dyDescent="0.25">
      <c r="E3" s="382"/>
      <c r="F3" s="382"/>
      <c r="G3" s="382"/>
      <c r="H3" s="382"/>
      <c r="I3" s="382"/>
      <c r="J3" s="382"/>
      <c r="K3" s="382"/>
      <c r="L3" s="382"/>
      <c r="M3" s="382"/>
      <c r="N3" s="382"/>
      <c r="O3" s="382"/>
      <c r="P3" s="382"/>
      <c r="Q3" s="382"/>
      <c r="R3" s="382"/>
      <c r="S3" s="382"/>
      <c r="T3" s="382"/>
      <c r="U3" s="382"/>
      <c r="V3" s="382"/>
      <c r="W3" s="382"/>
      <c r="X3" s="382"/>
      <c r="AB3" s="404"/>
      <c r="AC3" s="404"/>
      <c r="AD3" s="405"/>
      <c r="AE3" s="55" t="s">
        <v>54</v>
      </c>
      <c r="AF3" s="56" t="s">
        <v>55</v>
      </c>
    </row>
    <row r="4" spans="1:32"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79" t="s">
        <v>60</v>
      </c>
      <c r="Z4" s="380"/>
      <c r="AA4" s="380"/>
      <c r="AB4" s="380"/>
      <c r="AC4" s="380"/>
      <c r="AD4" s="380"/>
      <c r="AE4" s="380"/>
      <c r="AF4" s="381"/>
    </row>
    <row r="5" spans="1:32" s="8" customFormat="1" ht="51.75" customHeight="1"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row>
    <row r="6" spans="1:32" s="8" customFormat="1" ht="45"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row>
    <row r="7" spans="1:32" ht="139.5" customHeight="1" x14ac:dyDescent="0.25">
      <c r="A7" s="471" t="s">
        <v>88</v>
      </c>
      <c r="B7" s="470" t="s">
        <v>89</v>
      </c>
      <c r="C7" s="437" t="s">
        <v>378</v>
      </c>
      <c r="D7" s="439" t="s">
        <v>375</v>
      </c>
      <c r="E7" s="470" t="s">
        <v>310</v>
      </c>
      <c r="F7" s="471" t="s">
        <v>311</v>
      </c>
      <c r="G7" s="470" t="s">
        <v>312</v>
      </c>
      <c r="H7" s="477" t="s">
        <v>312</v>
      </c>
      <c r="I7" s="477" t="s">
        <v>313</v>
      </c>
      <c r="J7" s="471" t="s">
        <v>312</v>
      </c>
      <c r="K7" s="476" t="s">
        <v>189</v>
      </c>
      <c r="L7" s="179" t="s">
        <v>314</v>
      </c>
      <c r="M7" s="179" t="s">
        <v>315</v>
      </c>
      <c r="N7" s="180" t="s">
        <v>97</v>
      </c>
      <c r="O7" s="179" t="s">
        <v>104</v>
      </c>
      <c r="P7" s="180">
        <v>0</v>
      </c>
      <c r="Q7" s="157">
        <v>0.95</v>
      </c>
      <c r="R7" s="186"/>
      <c r="S7" s="185"/>
      <c r="T7" s="185"/>
      <c r="U7" s="185"/>
      <c r="V7" s="187"/>
      <c r="W7" s="187"/>
      <c r="X7" s="478" t="s">
        <v>316</v>
      </c>
      <c r="Y7" s="189">
        <v>0.94199999999999995</v>
      </c>
      <c r="Z7" s="81">
        <f>+$Q$7</f>
        <v>0.95</v>
      </c>
      <c r="AA7" s="193">
        <f>+IF((Y7/Z7)&gt;100%,(8.33333%*6),((Y7/Z7)*(8.33333%*6)))</f>
        <v>0.49578927536842105</v>
      </c>
      <c r="AB7" s="190" t="s">
        <v>317</v>
      </c>
      <c r="AC7" s="191"/>
      <c r="AD7" s="184"/>
      <c r="AE7" s="191"/>
      <c r="AF7" s="192"/>
    </row>
    <row r="8" spans="1:32" ht="183" customHeight="1" x14ac:dyDescent="0.25">
      <c r="A8" s="471"/>
      <c r="B8" s="470"/>
      <c r="C8" s="438"/>
      <c r="D8" s="440"/>
      <c r="E8" s="470"/>
      <c r="F8" s="471"/>
      <c r="G8" s="470"/>
      <c r="H8" s="477"/>
      <c r="I8" s="477"/>
      <c r="J8" s="471"/>
      <c r="K8" s="476"/>
      <c r="L8" s="181" t="s">
        <v>318</v>
      </c>
      <c r="M8" s="181" t="s">
        <v>319</v>
      </c>
      <c r="N8" s="182" t="s">
        <v>153</v>
      </c>
      <c r="O8" s="181" t="s">
        <v>104</v>
      </c>
      <c r="P8" s="182"/>
      <c r="Q8" s="188">
        <v>0.9</v>
      </c>
      <c r="R8" s="183"/>
      <c r="S8" s="183"/>
      <c r="T8" s="184"/>
      <c r="U8" s="185"/>
      <c r="V8" s="184"/>
      <c r="W8" s="184"/>
      <c r="X8" s="478"/>
      <c r="Y8" s="194" t="s">
        <v>214</v>
      </c>
      <c r="Z8" s="178">
        <f>+$Q$8</f>
        <v>0.9</v>
      </c>
      <c r="AA8" s="195" t="s">
        <v>214</v>
      </c>
      <c r="AB8" s="196" t="s">
        <v>309</v>
      </c>
      <c r="AC8" s="191"/>
      <c r="AD8" s="184"/>
      <c r="AE8" s="191"/>
      <c r="AF8" s="192"/>
    </row>
    <row r="9" spans="1:32" ht="45.75" thickBot="1" x14ac:dyDescent="0.3">
      <c r="C9"/>
      <c r="D9"/>
      <c r="Z9" s="63" t="s">
        <v>124</v>
      </c>
      <c r="AA9" s="99">
        <f>AVERAGE(AA7:AA8)</f>
        <v>0.49578927536842105</v>
      </c>
      <c r="AD9" s="63" t="s">
        <v>125</v>
      </c>
      <c r="AE9" s="99" t="e">
        <f>AVERAGE(AE7:AE8)</f>
        <v>#DIV/0!</v>
      </c>
    </row>
    <row r="10" spans="1:32" x14ac:dyDescent="0.25">
      <c r="C10" s="19"/>
      <c r="D10" s="19"/>
      <c r="L10" s="112"/>
    </row>
    <row r="11" spans="1:32" x14ac:dyDescent="0.25">
      <c r="C11" s="19"/>
      <c r="D11" s="19"/>
      <c r="L11" s="112"/>
    </row>
    <row r="12" spans="1:32" x14ac:dyDescent="0.25">
      <c r="C12" s="19"/>
      <c r="D12" s="19"/>
    </row>
    <row r="13" spans="1:32" x14ac:dyDescent="0.25">
      <c r="C13" s="2"/>
      <c r="D13" s="2"/>
    </row>
    <row r="14" spans="1:32" x14ac:dyDescent="0.25">
      <c r="C14" s="2"/>
      <c r="D14" s="2"/>
    </row>
    <row r="15" spans="1:32" x14ac:dyDescent="0.25">
      <c r="C15" s="2"/>
      <c r="D15" s="2"/>
    </row>
    <row r="16" spans="1:32"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7">
    <mergeCell ref="X7:X8"/>
    <mergeCell ref="E1:X3"/>
    <mergeCell ref="A4:K4"/>
    <mergeCell ref="E5:F5"/>
    <mergeCell ref="AB1:AD3"/>
    <mergeCell ref="L4:Q5"/>
    <mergeCell ref="R4:W5"/>
    <mergeCell ref="X4:X5"/>
    <mergeCell ref="Y4:AF4"/>
    <mergeCell ref="Y5:AB5"/>
    <mergeCell ref="AC5:AF5"/>
    <mergeCell ref="G5:H5"/>
    <mergeCell ref="K5:K6"/>
    <mergeCell ref="A5:B5"/>
    <mergeCell ref="J5:J6"/>
    <mergeCell ref="A7:A8"/>
    <mergeCell ref="B7:B8"/>
    <mergeCell ref="E7:E8"/>
    <mergeCell ref="F7:F8"/>
    <mergeCell ref="K7:K8"/>
    <mergeCell ref="J7:J8"/>
    <mergeCell ref="I7:I8"/>
    <mergeCell ref="C5:D5"/>
    <mergeCell ref="C7:C8"/>
    <mergeCell ref="D7:D8"/>
    <mergeCell ref="H7:H8"/>
    <mergeCell ref="G7:G8"/>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E51D-CC6B-4EFC-A844-2B24E476AD96}">
  <sheetPr>
    <tabColor theme="9" tint="0.79998168889431442"/>
  </sheetPr>
  <dimension ref="A1:AN43"/>
  <sheetViews>
    <sheetView zoomScale="115" zoomScaleNormal="115" workbookViewId="0">
      <selection activeCell="E9" sqref="E9"/>
    </sheetView>
  </sheetViews>
  <sheetFormatPr baseColWidth="10" defaultColWidth="11.42578125" defaultRowHeight="15" x14ac:dyDescent="0.25"/>
  <cols>
    <col min="1" max="1" width="21.140625" style="14" customWidth="1"/>
    <col min="2" max="2" width="17.85546875" style="14" customWidth="1"/>
    <col min="3" max="3" width="20" style="5" customWidth="1"/>
    <col min="4" max="4" width="26.7109375" style="5" customWidth="1"/>
    <col min="5" max="5" width="26.42578125" style="14" customWidth="1"/>
    <col min="6" max="6" width="18.140625" style="14" customWidth="1"/>
    <col min="7" max="7" width="20.42578125" style="14" customWidth="1"/>
    <col min="8" max="8" width="15.42578125" style="14" customWidth="1"/>
    <col min="9" max="9" width="19.7109375" style="14" customWidth="1"/>
    <col min="10" max="10" width="16.42578125" style="14" customWidth="1"/>
    <col min="11" max="11" width="21.85546875" style="14" customWidth="1"/>
    <col min="12" max="12" width="23" style="14" customWidth="1"/>
    <col min="13" max="13" width="25.42578125" style="14" customWidth="1"/>
    <col min="14" max="14" width="13.42578125" style="14" customWidth="1"/>
    <col min="15" max="15" width="11.42578125" style="14"/>
    <col min="16" max="16" width="20.28515625" style="14" hidden="1" customWidth="1"/>
    <col min="17" max="17" width="20.140625" style="14" customWidth="1"/>
    <col min="18" max="18" width="25.28515625" style="14" hidden="1" customWidth="1"/>
    <col min="19" max="19" width="20.85546875" style="14" hidden="1" customWidth="1"/>
    <col min="20" max="20" width="17.85546875" style="14" hidden="1" customWidth="1"/>
    <col min="21" max="21" width="17.42578125" style="15" hidden="1" customWidth="1"/>
    <col min="22" max="22" width="16.7109375" style="15" hidden="1" customWidth="1"/>
    <col min="23" max="23" width="16.7109375" style="14" hidden="1" customWidth="1"/>
    <col min="24" max="24" width="16.28515625" style="14" customWidth="1"/>
    <col min="25" max="25" width="10.28515625" style="14" customWidth="1"/>
    <col min="26" max="26" width="16.5703125" style="14" customWidth="1"/>
    <col min="27" max="27" width="11.28515625" style="14" customWidth="1"/>
    <col min="28" max="28" width="64.7109375" style="14" customWidth="1"/>
    <col min="29" max="29" width="11.42578125" style="14"/>
    <col min="30" max="30" width="12.42578125" style="14" customWidth="1"/>
    <col min="31" max="31" width="14.7109375" style="14" customWidth="1"/>
    <col min="32" max="32" width="57.140625" style="14" customWidth="1"/>
    <col min="33" max="16384" width="11.42578125" style="14"/>
  </cols>
  <sheetData>
    <row r="1" spans="1:40" s="1" customFormat="1" ht="12" x14ac:dyDescent="0.25">
      <c r="E1" s="382" t="s">
        <v>51</v>
      </c>
      <c r="F1" s="382"/>
      <c r="G1" s="382"/>
      <c r="H1" s="382"/>
      <c r="I1" s="382"/>
      <c r="J1" s="382"/>
      <c r="K1" s="382"/>
      <c r="L1" s="382"/>
      <c r="M1" s="382"/>
      <c r="N1" s="382"/>
      <c r="O1" s="382"/>
      <c r="P1" s="382"/>
      <c r="Q1" s="382"/>
      <c r="R1" s="382"/>
      <c r="S1" s="382"/>
      <c r="T1" s="382"/>
      <c r="U1" s="382"/>
      <c r="V1" s="382"/>
      <c r="W1" s="382"/>
      <c r="X1" s="382"/>
      <c r="AB1" s="404"/>
      <c r="AC1" s="404"/>
      <c r="AD1" s="405"/>
      <c r="AE1" s="54" t="s">
        <v>52</v>
      </c>
      <c r="AF1" s="57">
        <v>44512</v>
      </c>
      <c r="AG1" s="5"/>
      <c r="AH1" s="5"/>
      <c r="AI1" s="5"/>
      <c r="AJ1" s="5"/>
      <c r="AK1" s="5"/>
      <c r="AL1" s="5"/>
      <c r="AM1" s="5"/>
      <c r="AN1" s="5"/>
    </row>
    <row r="2" spans="1:40"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B2" s="404"/>
      <c r="AC2" s="404"/>
      <c r="AD2" s="405"/>
      <c r="AE2" s="55" t="s">
        <v>53</v>
      </c>
      <c r="AF2" s="56">
        <v>3</v>
      </c>
      <c r="AG2" s="5"/>
      <c r="AH2" s="5"/>
      <c r="AI2" s="5"/>
      <c r="AJ2" s="5"/>
      <c r="AK2" s="5"/>
      <c r="AL2" s="5"/>
      <c r="AM2" s="5"/>
      <c r="AN2" s="5"/>
    </row>
    <row r="3" spans="1:40" s="1" customFormat="1" ht="30" customHeight="1" x14ac:dyDescent="0.25">
      <c r="E3" s="382"/>
      <c r="F3" s="382"/>
      <c r="G3" s="382"/>
      <c r="H3" s="382"/>
      <c r="I3" s="382"/>
      <c r="J3" s="382"/>
      <c r="K3" s="382"/>
      <c r="L3" s="382"/>
      <c r="M3" s="382"/>
      <c r="N3" s="382"/>
      <c r="O3" s="382"/>
      <c r="P3" s="382"/>
      <c r="Q3" s="382"/>
      <c r="R3" s="382"/>
      <c r="S3" s="382"/>
      <c r="T3" s="382"/>
      <c r="U3" s="382"/>
      <c r="V3" s="382"/>
      <c r="W3" s="382"/>
      <c r="X3" s="382"/>
      <c r="AB3" s="404"/>
      <c r="AC3" s="404"/>
      <c r="AD3" s="405"/>
      <c r="AE3" s="55" t="s">
        <v>54</v>
      </c>
      <c r="AF3" s="56" t="s">
        <v>55</v>
      </c>
      <c r="AG3" s="5"/>
      <c r="AH3" s="5"/>
      <c r="AI3" s="5"/>
      <c r="AJ3" s="5"/>
      <c r="AK3" s="5"/>
      <c r="AL3" s="5"/>
      <c r="AM3" s="5"/>
      <c r="AN3" s="5"/>
    </row>
    <row r="4" spans="1:40"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79" t="s">
        <v>60</v>
      </c>
      <c r="Z4" s="380"/>
      <c r="AA4" s="380"/>
      <c r="AB4" s="380"/>
      <c r="AC4" s="380"/>
      <c r="AD4" s="380"/>
      <c r="AE4" s="380"/>
      <c r="AF4" s="381"/>
      <c r="AG4" s="5"/>
      <c r="AH4" s="5"/>
      <c r="AI4" s="5"/>
      <c r="AJ4" s="5"/>
      <c r="AK4" s="5"/>
      <c r="AL4" s="5"/>
      <c r="AM4" s="5"/>
      <c r="AN4" s="5"/>
    </row>
    <row r="5" spans="1:40" s="8" customFormat="1" ht="36" customHeight="1"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s="5"/>
      <c r="AH5" s="5"/>
      <c r="AI5" s="5"/>
      <c r="AJ5" s="5"/>
      <c r="AK5" s="5"/>
      <c r="AL5" s="5"/>
      <c r="AM5" s="5"/>
      <c r="AN5" s="5"/>
    </row>
    <row r="6" spans="1:40" s="8" customFormat="1" ht="45"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c r="AG6" s="5"/>
      <c r="AH6" s="5"/>
      <c r="AI6" s="5"/>
      <c r="AJ6" s="5"/>
      <c r="AK6" s="5"/>
      <c r="AL6" s="5"/>
      <c r="AM6" s="5"/>
      <c r="AN6" s="5"/>
    </row>
    <row r="7" spans="1:40" s="16" customFormat="1" ht="76.5" customHeight="1" x14ac:dyDescent="0.25">
      <c r="A7" s="361" t="s">
        <v>88</v>
      </c>
      <c r="B7" s="361" t="s">
        <v>89</v>
      </c>
      <c r="C7" s="437" t="s">
        <v>378</v>
      </c>
      <c r="D7" s="439" t="s">
        <v>375</v>
      </c>
      <c r="E7" s="361" t="s">
        <v>238</v>
      </c>
      <c r="F7" s="361" t="s">
        <v>320</v>
      </c>
      <c r="G7" s="361" t="s">
        <v>128</v>
      </c>
      <c r="H7" s="361" t="s">
        <v>321</v>
      </c>
      <c r="I7" s="361" t="s">
        <v>148</v>
      </c>
      <c r="J7" s="361" t="s">
        <v>322</v>
      </c>
      <c r="K7" s="395" t="s">
        <v>17</v>
      </c>
      <c r="L7" s="26" t="s">
        <v>323</v>
      </c>
      <c r="M7" s="26" t="s">
        <v>324</v>
      </c>
      <c r="N7" s="26" t="s">
        <v>103</v>
      </c>
      <c r="O7" s="26" t="s">
        <v>104</v>
      </c>
      <c r="P7" s="26">
        <v>0</v>
      </c>
      <c r="Q7" s="38">
        <v>1</v>
      </c>
      <c r="R7" s="82"/>
      <c r="S7" s="82"/>
      <c r="T7" s="82"/>
      <c r="U7" s="82"/>
      <c r="V7" s="82"/>
      <c r="W7" s="82"/>
      <c r="X7" s="479" t="s">
        <v>325</v>
      </c>
      <c r="Y7" s="139">
        <v>0.56799999999999995</v>
      </c>
      <c r="Z7" s="89">
        <v>1</v>
      </c>
      <c r="AA7" s="89">
        <f>Y7/Z7</f>
        <v>0.56799999999999995</v>
      </c>
      <c r="AB7" s="100" t="s">
        <v>326</v>
      </c>
      <c r="AC7" s="82"/>
      <c r="AD7" s="82"/>
      <c r="AE7" s="82"/>
      <c r="AF7" s="82"/>
    </row>
    <row r="8" spans="1:40" s="19" customFormat="1" ht="61.5" customHeight="1" x14ac:dyDescent="0.25">
      <c r="A8" s="362"/>
      <c r="B8" s="362"/>
      <c r="C8" s="438"/>
      <c r="D8" s="440"/>
      <c r="E8" s="362"/>
      <c r="F8" s="362"/>
      <c r="G8" s="362"/>
      <c r="H8" s="362"/>
      <c r="I8" s="362"/>
      <c r="J8" s="362"/>
      <c r="K8" s="396"/>
      <c r="L8" s="28" t="s">
        <v>327</v>
      </c>
      <c r="M8" s="28" t="s">
        <v>328</v>
      </c>
      <c r="N8" s="28" t="s">
        <v>213</v>
      </c>
      <c r="O8" s="28" t="s">
        <v>329</v>
      </c>
      <c r="P8" s="28"/>
      <c r="Q8" s="84">
        <v>0.85</v>
      </c>
      <c r="R8" s="82"/>
      <c r="S8" s="82"/>
      <c r="T8" s="82"/>
      <c r="U8" s="82"/>
      <c r="V8" s="82"/>
      <c r="W8" s="82"/>
      <c r="X8" s="480"/>
      <c r="Y8" s="28" t="s">
        <v>214</v>
      </c>
      <c r="Z8" s="84">
        <v>0.85</v>
      </c>
      <c r="AA8" s="44" t="s">
        <v>214</v>
      </c>
      <c r="AB8" s="28" t="s">
        <v>309</v>
      </c>
      <c r="AC8" s="82"/>
      <c r="AD8" s="82"/>
      <c r="AE8" s="82"/>
      <c r="AF8" s="82"/>
    </row>
    <row r="9" spans="1:40" ht="45.75" thickBot="1" x14ac:dyDescent="0.3">
      <c r="C9"/>
      <c r="D9"/>
      <c r="Z9" s="63" t="s">
        <v>124</v>
      </c>
      <c r="AA9" s="99">
        <f>AVERAGE(AA7:AA8)</f>
        <v>0.56799999999999995</v>
      </c>
    </row>
    <row r="10" spans="1:40" x14ac:dyDescent="0.25">
      <c r="C10" s="19"/>
      <c r="D10" s="19"/>
      <c r="M10" s="152"/>
    </row>
    <row r="11" spans="1:40" x14ac:dyDescent="0.25">
      <c r="C11" s="19"/>
      <c r="D11" s="19"/>
      <c r="M11" s="152"/>
    </row>
    <row r="12" spans="1:40" x14ac:dyDescent="0.25">
      <c r="C12" s="19"/>
      <c r="D12" s="19"/>
    </row>
    <row r="13" spans="1:40" x14ac:dyDescent="0.25">
      <c r="C13" s="2"/>
      <c r="D13" s="2"/>
    </row>
    <row r="14" spans="1:40" x14ac:dyDescent="0.25">
      <c r="C14" s="2"/>
      <c r="D14" s="2"/>
    </row>
    <row r="15" spans="1:40" x14ac:dyDescent="0.25">
      <c r="C15" s="2"/>
      <c r="D15" s="2"/>
    </row>
    <row r="16" spans="1:40"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7">
    <mergeCell ref="H7:H8"/>
    <mergeCell ref="I7:I8"/>
    <mergeCell ref="J7:J8"/>
    <mergeCell ref="K7:K8"/>
    <mergeCell ref="A7:A8"/>
    <mergeCell ref="B7:B8"/>
    <mergeCell ref="E7:E8"/>
    <mergeCell ref="F7:F8"/>
    <mergeCell ref="G7:G8"/>
    <mergeCell ref="C7:C8"/>
    <mergeCell ref="D7:D8"/>
    <mergeCell ref="E1:X3"/>
    <mergeCell ref="AB1:AD3"/>
    <mergeCell ref="A4:K4"/>
    <mergeCell ref="L4:Q5"/>
    <mergeCell ref="R4:W5"/>
    <mergeCell ref="X4:X5"/>
    <mergeCell ref="Y4:AF4"/>
    <mergeCell ref="A5:B5"/>
    <mergeCell ref="E5:F5"/>
    <mergeCell ref="G5:H5"/>
    <mergeCell ref="C5:D5"/>
    <mergeCell ref="X7:X8"/>
    <mergeCell ref="J5:J6"/>
    <mergeCell ref="K5:K6"/>
    <mergeCell ref="Y5:AB5"/>
    <mergeCell ref="AC5:AF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BBE99-9A10-4182-A9CC-5792F49193DD}">
  <dimension ref="A2:B21"/>
  <sheetViews>
    <sheetView workbookViewId="0">
      <selection activeCell="B36" sqref="B36"/>
    </sheetView>
  </sheetViews>
  <sheetFormatPr baseColWidth="10" defaultRowHeight="15" x14ac:dyDescent="0.25"/>
  <cols>
    <col min="2" max="2" width="40.85546875" customWidth="1"/>
  </cols>
  <sheetData>
    <row r="2" spans="1:2" ht="15.75" x14ac:dyDescent="0.25">
      <c r="A2" s="353" t="s">
        <v>394</v>
      </c>
      <c r="B2" s="353"/>
    </row>
    <row r="3" spans="1:2" x14ac:dyDescent="0.25">
      <c r="A3" s="22"/>
      <c r="B3" s="22"/>
    </row>
    <row r="4" spans="1:2" ht="15.75" x14ac:dyDescent="0.25">
      <c r="A4" s="324" t="s">
        <v>395</v>
      </c>
      <c r="B4" s="325" t="s">
        <v>396</v>
      </c>
    </row>
    <row r="5" spans="1:2" ht="15.75" x14ac:dyDescent="0.25">
      <c r="A5" s="281">
        <v>1</v>
      </c>
      <c r="B5" s="326" t="s">
        <v>396</v>
      </c>
    </row>
    <row r="6" spans="1:2" ht="15.75" x14ac:dyDescent="0.25">
      <c r="A6" s="281">
        <v>2</v>
      </c>
      <c r="B6" s="326" t="s">
        <v>397</v>
      </c>
    </row>
    <row r="7" spans="1:2" ht="15.75" x14ac:dyDescent="0.25">
      <c r="A7" s="281">
        <v>3</v>
      </c>
      <c r="B7" s="326" t="s">
        <v>398</v>
      </c>
    </row>
    <row r="8" spans="1:2" ht="15.75" x14ac:dyDescent="0.25">
      <c r="A8" s="281">
        <v>4</v>
      </c>
      <c r="B8" s="326" t="s">
        <v>399</v>
      </c>
    </row>
    <row r="9" spans="1:2" ht="15.75" x14ac:dyDescent="0.25">
      <c r="A9" s="281">
        <v>5</v>
      </c>
      <c r="B9" s="326" t="s">
        <v>400</v>
      </c>
    </row>
    <row r="10" spans="1:2" ht="15.75" x14ac:dyDescent="0.25">
      <c r="A10" s="281">
        <v>6</v>
      </c>
      <c r="B10" s="326" t="s">
        <v>401</v>
      </c>
    </row>
    <row r="11" spans="1:2" ht="15.75" x14ac:dyDescent="0.25">
      <c r="A11" s="281">
        <v>7</v>
      </c>
      <c r="B11" s="326" t="s">
        <v>382</v>
      </c>
    </row>
    <row r="12" spans="1:2" ht="15.75" x14ac:dyDescent="0.25">
      <c r="A12" s="281">
        <v>8</v>
      </c>
      <c r="B12" s="326" t="s">
        <v>402</v>
      </c>
    </row>
    <row r="13" spans="1:2" ht="15.75" x14ac:dyDescent="0.25">
      <c r="A13" s="281">
        <v>9</v>
      </c>
      <c r="B13" s="326" t="s">
        <v>403</v>
      </c>
    </row>
    <row r="14" spans="1:2" ht="15.75" x14ac:dyDescent="0.25">
      <c r="A14" s="281">
        <v>10</v>
      </c>
      <c r="B14" s="326" t="s">
        <v>404</v>
      </c>
    </row>
    <row r="15" spans="1:2" ht="15.75" x14ac:dyDescent="0.25">
      <c r="A15" s="281">
        <v>11</v>
      </c>
      <c r="B15" s="326" t="s">
        <v>405</v>
      </c>
    </row>
    <row r="16" spans="1:2" ht="15.75" x14ac:dyDescent="0.25">
      <c r="A16" s="281">
        <v>12</v>
      </c>
      <c r="B16" s="326" t="s">
        <v>406</v>
      </c>
    </row>
    <row r="17" spans="1:2" ht="15.75" x14ac:dyDescent="0.25">
      <c r="A17" s="281">
        <v>13</v>
      </c>
      <c r="B17" s="326" t="s">
        <v>379</v>
      </c>
    </row>
    <row r="18" spans="1:2" ht="15.75" x14ac:dyDescent="0.25">
      <c r="A18" s="281">
        <v>14</v>
      </c>
      <c r="B18" s="326" t="s">
        <v>407</v>
      </c>
    </row>
    <row r="19" spans="1:2" ht="15.75" x14ac:dyDescent="0.25">
      <c r="A19" s="281">
        <v>15</v>
      </c>
      <c r="B19" s="326" t="s">
        <v>408</v>
      </c>
    </row>
    <row r="20" spans="1:2" ht="15.75" x14ac:dyDescent="0.25">
      <c r="A20" s="281">
        <v>16</v>
      </c>
      <c r="B20" s="326" t="s">
        <v>377</v>
      </c>
    </row>
    <row r="21" spans="1:2" ht="15.75" x14ac:dyDescent="0.25">
      <c r="A21" s="281">
        <v>17</v>
      </c>
      <c r="B21" s="326" t="s">
        <v>409</v>
      </c>
    </row>
  </sheetData>
  <mergeCells count="1">
    <mergeCell ref="A2:B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A4E3F-F165-4AB2-8169-3934DE57DA6E}">
  <dimension ref="B1:D214"/>
  <sheetViews>
    <sheetView workbookViewId="0">
      <selection activeCell="D215" sqref="D215"/>
    </sheetView>
  </sheetViews>
  <sheetFormatPr baseColWidth="10" defaultRowHeight="15" x14ac:dyDescent="0.25"/>
  <cols>
    <col min="2" max="2" width="17.28515625" customWidth="1"/>
  </cols>
  <sheetData>
    <row r="1" spans="2:4" ht="30" x14ac:dyDescent="0.25">
      <c r="B1" t="s">
        <v>339</v>
      </c>
      <c r="C1" s="31" t="s">
        <v>14</v>
      </c>
      <c r="D1" s="129" t="s">
        <v>15</v>
      </c>
    </row>
    <row r="2" spans="2:4" x14ac:dyDescent="0.25">
      <c r="B2" s="130" t="s">
        <v>3</v>
      </c>
      <c r="C2" s="97">
        <v>0.45414000000000004</v>
      </c>
      <c r="D2" s="131">
        <v>0.45</v>
      </c>
    </row>
    <row r="3" spans="2:4" x14ac:dyDescent="0.25">
      <c r="B3" s="130" t="s">
        <v>6</v>
      </c>
      <c r="C3" s="97">
        <v>0.71</v>
      </c>
      <c r="D3" s="131" t="s">
        <v>17</v>
      </c>
    </row>
    <row r="4" spans="2:4" x14ac:dyDescent="0.25">
      <c r="B4" s="130" t="s">
        <v>4</v>
      </c>
      <c r="C4" s="97">
        <v>0.43333333333333335</v>
      </c>
      <c r="D4" s="131" t="s">
        <v>17</v>
      </c>
    </row>
    <row r="5" spans="2:4" x14ac:dyDescent="0.25">
      <c r="B5" s="132" t="s">
        <v>11</v>
      </c>
      <c r="C5" s="97">
        <v>0.91</v>
      </c>
      <c r="D5" s="131" t="s">
        <v>17</v>
      </c>
    </row>
    <row r="6" spans="2:4" x14ac:dyDescent="0.25">
      <c r="B6" s="132" t="s">
        <v>12</v>
      </c>
      <c r="C6" s="97">
        <v>0.49578927536842105</v>
      </c>
      <c r="D6" s="131" t="s">
        <v>17</v>
      </c>
    </row>
    <row r="7" spans="2:4" x14ac:dyDescent="0.25">
      <c r="B7" s="133" t="s">
        <v>10</v>
      </c>
      <c r="C7" s="97">
        <v>0.56584009821801606</v>
      </c>
      <c r="D7" s="131">
        <v>0.63664999999999994</v>
      </c>
    </row>
    <row r="8" spans="2:4" x14ac:dyDescent="0.25">
      <c r="B8" s="133" t="s">
        <v>5</v>
      </c>
      <c r="C8" s="97">
        <v>0.58373325333333326</v>
      </c>
      <c r="D8" s="131">
        <v>0.43064999999999998</v>
      </c>
    </row>
    <row r="9" spans="2:4" x14ac:dyDescent="0.25">
      <c r="B9" s="133" t="s">
        <v>7</v>
      </c>
      <c r="C9" s="97">
        <v>0.63575025437534394</v>
      </c>
      <c r="D9" s="131" t="s">
        <v>17</v>
      </c>
    </row>
    <row r="10" spans="2:4" x14ac:dyDescent="0.25">
      <c r="B10" s="133" t="s">
        <v>8</v>
      </c>
      <c r="C10" s="97">
        <v>0.55112390428361691</v>
      </c>
      <c r="D10" s="131">
        <v>0.83933333333333349</v>
      </c>
    </row>
    <row r="11" spans="2:4" x14ac:dyDescent="0.25">
      <c r="B11" s="133" t="s">
        <v>9</v>
      </c>
      <c r="C11" s="97">
        <v>0.56810350877192983</v>
      </c>
      <c r="D11" s="131">
        <v>0.49199999999999999</v>
      </c>
    </row>
    <row r="12" spans="2:4" x14ac:dyDescent="0.25">
      <c r="B12" s="134" t="s">
        <v>13</v>
      </c>
      <c r="C12" s="98">
        <v>0.56799999999999995</v>
      </c>
      <c r="D12" s="135" t="s">
        <v>17</v>
      </c>
    </row>
    <row r="13" spans="2:4" ht="16.5" thickBot="1" x14ac:dyDescent="0.3">
      <c r="B13" s="136" t="s">
        <v>21</v>
      </c>
      <c r="C13" s="137">
        <v>0.58871032978945403</v>
      </c>
      <c r="D13" s="138">
        <v>0.58915833333333334</v>
      </c>
    </row>
    <row r="16" spans="2:4" x14ac:dyDescent="0.25">
      <c r="B16" t="s">
        <v>3</v>
      </c>
    </row>
    <row r="35" spans="2:2" x14ac:dyDescent="0.25">
      <c r="B35" t="s">
        <v>6</v>
      </c>
    </row>
    <row r="54" spans="2:2" x14ac:dyDescent="0.25">
      <c r="B54" t="s">
        <v>4</v>
      </c>
    </row>
    <row r="74" spans="2:2" x14ac:dyDescent="0.25">
      <c r="B74" t="s">
        <v>11</v>
      </c>
    </row>
    <row r="94" spans="2:2" x14ac:dyDescent="0.25">
      <c r="B94" t="s">
        <v>12</v>
      </c>
    </row>
    <row r="114" spans="2:2" x14ac:dyDescent="0.25">
      <c r="B114" t="s">
        <v>10</v>
      </c>
    </row>
    <row r="134" spans="2:2" x14ac:dyDescent="0.25">
      <c r="B134" t="s">
        <v>5</v>
      </c>
    </row>
    <row r="154" spans="2:2" x14ac:dyDescent="0.25">
      <c r="B154" t="s">
        <v>7</v>
      </c>
    </row>
    <row r="174" spans="2:2" x14ac:dyDescent="0.25">
      <c r="B174" t="s">
        <v>8</v>
      </c>
    </row>
    <row r="194" spans="2:2" x14ac:dyDescent="0.25">
      <c r="B194" t="s">
        <v>9</v>
      </c>
    </row>
    <row r="214" spans="2:2" x14ac:dyDescent="0.25">
      <c r="B214" t="s">
        <v>13</v>
      </c>
    </row>
  </sheetData>
  <conditionalFormatting sqref="C2:D13">
    <cfRule type="iconSet" priority="1">
      <iconSet>
        <cfvo type="percent" val="0"/>
        <cfvo type="num" val="0.38"/>
        <cfvo type="num" val="0.4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2"/>
  <sheetViews>
    <sheetView workbookViewId="0">
      <selection activeCell="H15" sqref="H15"/>
    </sheetView>
  </sheetViews>
  <sheetFormatPr baseColWidth="10" defaultColWidth="8.85546875" defaultRowHeight="15" x14ac:dyDescent="0.25"/>
  <cols>
    <col min="2" max="2" width="61.42578125" customWidth="1"/>
    <col min="3" max="3" width="11.28515625" customWidth="1"/>
  </cols>
  <sheetData>
    <row r="1" spans="1:6" x14ac:dyDescent="0.25">
      <c r="A1" s="354" t="s">
        <v>25</v>
      </c>
      <c r="B1" s="354"/>
      <c r="C1" s="34" t="s">
        <v>26</v>
      </c>
      <c r="D1" s="34" t="s">
        <v>27</v>
      </c>
      <c r="E1" s="34" t="s">
        <v>28</v>
      </c>
      <c r="F1" s="34" t="s">
        <v>29</v>
      </c>
    </row>
    <row r="2" spans="1:6" ht="30" x14ac:dyDescent="0.25">
      <c r="A2" s="33">
        <v>1</v>
      </c>
      <c r="B2" s="32" t="s">
        <v>30</v>
      </c>
      <c r="C2" s="33" t="s">
        <v>31</v>
      </c>
      <c r="D2" s="33" t="s">
        <v>31</v>
      </c>
      <c r="E2" s="33" t="s">
        <v>31</v>
      </c>
      <c r="F2" s="33" t="s">
        <v>31</v>
      </c>
    </row>
    <row r="3" spans="1:6" ht="30" x14ac:dyDescent="0.25">
      <c r="A3" s="33">
        <v>2</v>
      </c>
      <c r="B3" s="32" t="s">
        <v>32</v>
      </c>
      <c r="C3" s="33"/>
      <c r="D3" s="33" t="s">
        <v>31</v>
      </c>
      <c r="E3" s="33" t="s">
        <v>31</v>
      </c>
      <c r="F3" s="33" t="s">
        <v>31</v>
      </c>
    </row>
    <row r="4" spans="1:6" ht="30" x14ac:dyDescent="0.25">
      <c r="A4" s="33">
        <v>3</v>
      </c>
      <c r="B4" s="128" t="s">
        <v>33</v>
      </c>
      <c r="C4" s="33"/>
      <c r="D4" s="33" t="s">
        <v>31</v>
      </c>
      <c r="E4" s="33" t="s">
        <v>31</v>
      </c>
      <c r="F4" s="33" t="s">
        <v>31</v>
      </c>
    </row>
    <row r="5" spans="1:6" ht="30" x14ac:dyDescent="0.25">
      <c r="A5" s="33">
        <v>4</v>
      </c>
      <c r="B5" s="32" t="s">
        <v>34</v>
      </c>
      <c r="C5" s="33" t="s">
        <v>31</v>
      </c>
      <c r="D5" s="33" t="s">
        <v>31</v>
      </c>
      <c r="E5" s="33" t="s">
        <v>31</v>
      </c>
      <c r="F5" s="33" t="s">
        <v>31</v>
      </c>
    </row>
    <row r="6" spans="1:6" ht="30" x14ac:dyDescent="0.25">
      <c r="A6" s="33">
        <v>5</v>
      </c>
      <c r="B6" s="32" t="s">
        <v>35</v>
      </c>
      <c r="C6" s="33" t="s">
        <v>31</v>
      </c>
      <c r="D6" s="33" t="s">
        <v>31</v>
      </c>
      <c r="E6" s="33" t="s">
        <v>31</v>
      </c>
      <c r="F6" s="33" t="s">
        <v>31</v>
      </c>
    </row>
    <row r="7" spans="1:6" ht="30" x14ac:dyDescent="0.25">
      <c r="A7" s="33">
        <v>6</v>
      </c>
      <c r="B7" s="128" t="s">
        <v>36</v>
      </c>
      <c r="C7" s="33" t="s">
        <v>31</v>
      </c>
      <c r="D7" s="33" t="s">
        <v>31</v>
      </c>
      <c r="E7" s="33" t="s">
        <v>31</v>
      </c>
      <c r="F7" s="33" t="s">
        <v>31</v>
      </c>
    </row>
    <row r="8" spans="1:6" ht="30" x14ac:dyDescent="0.25">
      <c r="A8" s="33">
        <v>7</v>
      </c>
      <c r="B8" s="128" t="s">
        <v>37</v>
      </c>
      <c r="C8" s="33" t="s">
        <v>31</v>
      </c>
      <c r="D8" s="33" t="s">
        <v>31</v>
      </c>
      <c r="E8" s="33" t="s">
        <v>31</v>
      </c>
      <c r="F8" s="33" t="s">
        <v>31</v>
      </c>
    </row>
    <row r="9" spans="1:6" ht="30" x14ac:dyDescent="0.25">
      <c r="A9" s="33">
        <v>8</v>
      </c>
      <c r="B9" s="32" t="s">
        <v>38</v>
      </c>
      <c r="C9" s="33"/>
      <c r="D9" s="33" t="s">
        <v>31</v>
      </c>
      <c r="E9" s="33" t="s">
        <v>31</v>
      </c>
      <c r="F9" s="33" t="s">
        <v>31</v>
      </c>
    </row>
    <row r="10" spans="1:6" ht="30" x14ac:dyDescent="0.25">
      <c r="A10" s="33">
        <v>9</v>
      </c>
      <c r="B10" s="32" t="s">
        <v>39</v>
      </c>
      <c r="C10" s="33"/>
      <c r="D10" s="33" t="s">
        <v>31</v>
      </c>
      <c r="E10" s="33" t="s">
        <v>31</v>
      </c>
      <c r="F10" s="33" t="s">
        <v>31</v>
      </c>
    </row>
    <row r="11" spans="1:6" ht="30" x14ac:dyDescent="0.25">
      <c r="A11" s="33">
        <v>10</v>
      </c>
      <c r="B11" s="32" t="s">
        <v>40</v>
      </c>
      <c r="C11" s="33"/>
      <c r="D11" s="33" t="s">
        <v>31</v>
      </c>
      <c r="E11" s="33" t="s">
        <v>31</v>
      </c>
      <c r="F11" s="33" t="s">
        <v>31</v>
      </c>
    </row>
    <row r="12" spans="1:6" ht="30" x14ac:dyDescent="0.25">
      <c r="A12" s="33">
        <v>11</v>
      </c>
      <c r="B12" s="32" t="s">
        <v>41</v>
      </c>
      <c r="C12" s="33"/>
      <c r="D12" s="33"/>
      <c r="E12" s="33" t="s">
        <v>31</v>
      </c>
      <c r="F12" s="33" t="s">
        <v>31</v>
      </c>
    </row>
    <row r="13" spans="1:6" ht="30" x14ac:dyDescent="0.25">
      <c r="A13" s="33">
        <v>12</v>
      </c>
      <c r="B13" s="32" t="s">
        <v>42</v>
      </c>
      <c r="C13" s="33" t="s">
        <v>31</v>
      </c>
      <c r="D13" s="33" t="s">
        <v>31</v>
      </c>
      <c r="E13" s="33" t="s">
        <v>31</v>
      </c>
      <c r="F13" s="33" t="s">
        <v>31</v>
      </c>
    </row>
    <row r="14" spans="1:6" x14ac:dyDescent="0.25">
      <c r="A14" s="33">
        <v>13</v>
      </c>
      <c r="B14" s="32" t="s">
        <v>43</v>
      </c>
      <c r="C14" s="33" t="s">
        <v>31</v>
      </c>
      <c r="D14" s="33" t="s">
        <v>31</v>
      </c>
      <c r="E14" s="33" t="s">
        <v>31</v>
      </c>
      <c r="F14" s="33" t="s">
        <v>31</v>
      </c>
    </row>
    <row r="15" spans="1:6" ht="30" x14ac:dyDescent="0.25">
      <c r="A15" s="33">
        <v>14</v>
      </c>
      <c r="B15" s="32" t="s">
        <v>44</v>
      </c>
      <c r="C15" s="33"/>
      <c r="D15" s="33" t="s">
        <v>31</v>
      </c>
      <c r="E15" s="33" t="s">
        <v>31</v>
      </c>
      <c r="F15" s="33" t="s">
        <v>31</v>
      </c>
    </row>
    <row r="16" spans="1:6" x14ac:dyDescent="0.25">
      <c r="A16" s="33">
        <v>15</v>
      </c>
      <c r="B16" s="32" t="s">
        <v>45</v>
      </c>
      <c r="C16" s="33"/>
      <c r="D16" s="33" t="s">
        <v>31</v>
      </c>
      <c r="E16" s="33" t="s">
        <v>31</v>
      </c>
      <c r="F16" s="33" t="s">
        <v>31</v>
      </c>
    </row>
    <row r="17" spans="1:6" ht="30" x14ac:dyDescent="0.25">
      <c r="A17" s="33">
        <v>16</v>
      </c>
      <c r="B17" s="32" t="s">
        <v>46</v>
      </c>
      <c r="C17" s="33" t="s">
        <v>31</v>
      </c>
      <c r="D17" s="33" t="s">
        <v>31</v>
      </c>
      <c r="E17" s="33" t="s">
        <v>31</v>
      </c>
      <c r="F17" s="33" t="s">
        <v>31</v>
      </c>
    </row>
    <row r="18" spans="1:6" x14ac:dyDescent="0.25">
      <c r="A18" s="33">
        <v>17</v>
      </c>
      <c r="B18" s="32" t="s">
        <v>47</v>
      </c>
      <c r="C18" s="33"/>
      <c r="D18" s="33"/>
      <c r="E18" s="33" t="s">
        <v>31</v>
      </c>
      <c r="F18" s="33" t="s">
        <v>31</v>
      </c>
    </row>
    <row r="19" spans="1:6" ht="30" x14ac:dyDescent="0.25">
      <c r="A19" s="33">
        <v>18</v>
      </c>
      <c r="B19" s="32" t="s">
        <v>48</v>
      </c>
      <c r="C19" s="33" t="s">
        <v>31</v>
      </c>
      <c r="D19" s="33" t="s">
        <v>31</v>
      </c>
      <c r="E19" s="33" t="s">
        <v>31</v>
      </c>
      <c r="F19" s="33" t="s">
        <v>31</v>
      </c>
    </row>
    <row r="20" spans="1:6" x14ac:dyDescent="0.25">
      <c r="A20" s="33">
        <v>19</v>
      </c>
      <c r="B20" s="128" t="s">
        <v>49</v>
      </c>
      <c r="C20" s="33" t="s">
        <v>31</v>
      </c>
      <c r="D20" s="33" t="s">
        <v>31</v>
      </c>
      <c r="E20" s="33" t="s">
        <v>31</v>
      </c>
      <c r="F20" s="33" t="s">
        <v>31</v>
      </c>
    </row>
    <row r="22" spans="1:6" x14ac:dyDescent="0.25">
      <c r="A22" t="s">
        <v>50</v>
      </c>
    </row>
  </sheetData>
  <mergeCells count="1">
    <mergeCell ref="A1:B1"/>
  </mergeCell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2869C-3738-48AF-8AED-D23890D8E664}">
  <sheetPr>
    <tabColor theme="9" tint="0.79998168889431442"/>
  </sheetPr>
  <dimension ref="A1:J43"/>
  <sheetViews>
    <sheetView topLeftCell="E1" workbookViewId="0">
      <selection activeCell="G10" sqref="G10:W12"/>
    </sheetView>
  </sheetViews>
  <sheetFormatPr baseColWidth="10" defaultRowHeight="15" x14ac:dyDescent="0.25"/>
  <cols>
    <col min="1" max="1" width="11.42578125" style="14"/>
    <col min="2" max="2" width="36.140625" style="312" customWidth="1"/>
    <col min="3" max="3" width="40.5703125" style="312" customWidth="1"/>
    <col min="4" max="4" width="16.5703125" style="14" customWidth="1"/>
    <col min="5" max="6" width="11.42578125" style="14"/>
    <col min="9" max="9" width="11.7109375" bestFit="1" customWidth="1"/>
  </cols>
  <sheetData>
    <row r="1" spans="1:10" x14ac:dyDescent="0.25">
      <c r="B1" s="302" t="s">
        <v>356</v>
      </c>
      <c r="C1" s="302" t="s">
        <v>366</v>
      </c>
      <c r="D1" s="303" t="s">
        <v>367</v>
      </c>
    </row>
    <row r="2" spans="1:10" ht="38.25" x14ac:dyDescent="0.25">
      <c r="A2" s="14">
        <v>1</v>
      </c>
      <c r="B2" s="28" t="s">
        <v>238</v>
      </c>
      <c r="C2" s="37" t="s">
        <v>146</v>
      </c>
      <c r="D2" s="14" t="s">
        <v>5</v>
      </c>
      <c r="H2" s="301" t="s">
        <v>356</v>
      </c>
      <c r="I2" s="301" t="s">
        <v>357</v>
      </c>
      <c r="J2" s="301" t="s">
        <v>358</v>
      </c>
    </row>
    <row r="3" spans="1:10" ht="36" x14ac:dyDescent="0.25">
      <c r="A3" s="14">
        <v>1</v>
      </c>
      <c r="B3" s="28" t="s">
        <v>238</v>
      </c>
      <c r="C3" s="28" t="s">
        <v>320</v>
      </c>
      <c r="D3" s="14" t="s">
        <v>13</v>
      </c>
      <c r="F3"/>
      <c r="H3" s="298" t="s">
        <v>342</v>
      </c>
      <c r="I3" s="299" t="s">
        <v>343</v>
      </c>
      <c r="J3" t="s">
        <v>359</v>
      </c>
    </row>
    <row r="4" spans="1:10" ht="36" x14ac:dyDescent="0.25">
      <c r="A4" s="14">
        <v>1</v>
      </c>
      <c r="B4" s="290" t="s">
        <v>238</v>
      </c>
      <c r="C4" s="290" t="s">
        <v>239</v>
      </c>
      <c r="D4" s="14" t="s">
        <v>9</v>
      </c>
      <c r="H4" s="298" t="s">
        <v>342</v>
      </c>
      <c r="I4" s="299" t="s">
        <v>344</v>
      </c>
      <c r="J4" t="s">
        <v>360</v>
      </c>
    </row>
    <row r="5" spans="1:10" ht="36" x14ac:dyDescent="0.25">
      <c r="A5" s="14">
        <v>1</v>
      </c>
      <c r="B5" s="288" t="s">
        <v>238</v>
      </c>
      <c r="C5" s="288" t="s">
        <v>306</v>
      </c>
      <c r="D5" s="14" t="s">
        <v>11</v>
      </c>
      <c r="F5"/>
      <c r="H5" s="298" t="s">
        <v>345</v>
      </c>
      <c r="I5" s="299" t="s">
        <v>346</v>
      </c>
      <c r="J5" t="s">
        <v>183</v>
      </c>
    </row>
    <row r="6" spans="1:10" ht="36" x14ac:dyDescent="0.25">
      <c r="A6" s="14">
        <v>1</v>
      </c>
      <c r="B6" s="291" t="s">
        <v>238</v>
      </c>
      <c r="C6" s="291" t="s">
        <v>162</v>
      </c>
      <c r="D6" s="14" t="s">
        <v>11</v>
      </c>
      <c r="F6"/>
      <c r="H6" s="298" t="s">
        <v>345</v>
      </c>
      <c r="I6" s="300" t="s">
        <v>347</v>
      </c>
      <c r="J6" t="s">
        <v>361</v>
      </c>
    </row>
    <row r="7" spans="1:10" ht="38.25" x14ac:dyDescent="0.25">
      <c r="A7" s="14">
        <v>1</v>
      </c>
      <c r="B7" s="304" t="s">
        <v>238</v>
      </c>
      <c r="C7" s="36" t="s">
        <v>162</v>
      </c>
      <c r="D7" s="14" t="s">
        <v>5</v>
      </c>
      <c r="H7" s="298" t="s">
        <v>348</v>
      </c>
      <c r="I7" s="299" t="s">
        <v>349</v>
      </c>
      <c r="J7" t="s">
        <v>106</v>
      </c>
    </row>
    <row r="8" spans="1:10" ht="76.5" x14ac:dyDescent="0.25">
      <c r="A8" s="14">
        <v>2</v>
      </c>
      <c r="B8" s="305" t="s">
        <v>340</v>
      </c>
      <c r="C8" s="305" t="s">
        <v>183</v>
      </c>
      <c r="D8" s="14" t="s">
        <v>6</v>
      </c>
      <c r="H8" s="298" t="s">
        <v>348</v>
      </c>
      <c r="I8" s="299" t="s">
        <v>350</v>
      </c>
      <c r="J8" t="s">
        <v>263</v>
      </c>
    </row>
    <row r="9" spans="1:10" ht="76.5" x14ac:dyDescent="0.25">
      <c r="A9" s="14">
        <v>2</v>
      </c>
      <c r="B9" s="305" t="s">
        <v>340</v>
      </c>
      <c r="C9" s="153" t="s">
        <v>216</v>
      </c>
      <c r="D9" s="14" t="s">
        <v>8</v>
      </c>
      <c r="H9" s="298" t="s">
        <v>348</v>
      </c>
      <c r="I9" s="299" t="s">
        <v>351</v>
      </c>
      <c r="J9" t="s">
        <v>362</v>
      </c>
    </row>
    <row r="10" spans="1:10" ht="76.5" x14ac:dyDescent="0.25">
      <c r="A10" s="14">
        <v>2</v>
      </c>
      <c r="B10" s="305" t="s">
        <v>340</v>
      </c>
      <c r="C10" s="306" t="s">
        <v>183</v>
      </c>
      <c r="D10" s="14" t="s">
        <v>7</v>
      </c>
      <c r="H10" s="298" t="s">
        <v>352</v>
      </c>
      <c r="I10" s="299" t="s">
        <v>353</v>
      </c>
      <c r="J10" t="s">
        <v>363</v>
      </c>
    </row>
    <row r="11" spans="1:10" ht="76.5" x14ac:dyDescent="0.25">
      <c r="A11" s="14">
        <v>2</v>
      </c>
      <c r="B11" s="305" t="s">
        <v>340</v>
      </c>
      <c r="C11" s="297" t="s">
        <v>183</v>
      </c>
      <c r="D11" s="14" t="s">
        <v>9</v>
      </c>
      <c r="H11" s="298" t="s">
        <v>352</v>
      </c>
      <c r="I11" s="299" t="s">
        <v>354</v>
      </c>
      <c r="J11" t="s">
        <v>364</v>
      </c>
    </row>
    <row r="12" spans="1:10" ht="72" x14ac:dyDescent="0.25">
      <c r="A12" s="14">
        <v>3</v>
      </c>
      <c r="B12" s="307" t="s">
        <v>18</v>
      </c>
      <c r="C12" s="307" t="s">
        <v>106</v>
      </c>
      <c r="D12" s="14" t="s">
        <v>3</v>
      </c>
      <c r="H12" s="298" t="s">
        <v>352</v>
      </c>
      <c r="I12" s="299" t="s">
        <v>355</v>
      </c>
      <c r="J12" t="s">
        <v>365</v>
      </c>
    </row>
    <row r="13" spans="1:10" ht="72" x14ac:dyDescent="0.25">
      <c r="A13" s="14">
        <v>3</v>
      </c>
      <c r="B13" s="308" t="s">
        <v>18</v>
      </c>
      <c r="C13" s="294" t="s">
        <v>267</v>
      </c>
      <c r="D13" s="14" t="s">
        <v>9</v>
      </c>
    </row>
    <row r="14" spans="1:10" ht="72" x14ac:dyDescent="0.25">
      <c r="A14" s="14">
        <v>3</v>
      </c>
      <c r="B14" s="289" t="s">
        <v>18</v>
      </c>
      <c r="C14" s="289" t="s">
        <v>111</v>
      </c>
      <c r="D14" s="14" t="s">
        <v>3</v>
      </c>
    </row>
    <row r="15" spans="1:10" ht="72" x14ac:dyDescent="0.25">
      <c r="A15" s="14">
        <v>3</v>
      </c>
      <c r="B15" s="72" t="s">
        <v>18</v>
      </c>
      <c r="C15" s="72" t="s">
        <v>263</v>
      </c>
      <c r="D15" s="14" t="s">
        <v>9</v>
      </c>
    </row>
    <row r="16" spans="1:10" ht="72" x14ac:dyDescent="0.25">
      <c r="A16" s="14">
        <v>3</v>
      </c>
      <c r="B16" s="70" t="s">
        <v>18</v>
      </c>
      <c r="C16" s="70" t="s">
        <v>127</v>
      </c>
      <c r="D16" s="14" t="s">
        <v>4</v>
      </c>
    </row>
    <row r="17" spans="1:6" ht="72" x14ac:dyDescent="0.25">
      <c r="A17" s="14">
        <v>4</v>
      </c>
      <c r="B17" s="70" t="s">
        <v>310</v>
      </c>
      <c r="C17" s="72" t="s">
        <v>311</v>
      </c>
      <c r="D17" s="14" t="s">
        <v>12</v>
      </c>
      <c r="E17"/>
      <c r="F17"/>
    </row>
    <row r="18" spans="1:6" ht="76.5" x14ac:dyDescent="0.25">
      <c r="A18" s="14">
        <v>4</v>
      </c>
      <c r="B18" s="309" t="s">
        <v>310</v>
      </c>
      <c r="C18" s="309" t="s">
        <v>341</v>
      </c>
      <c r="D18" s="14" t="s">
        <v>6</v>
      </c>
      <c r="E18"/>
    </row>
    <row r="19" spans="1:6" ht="72" x14ac:dyDescent="0.25">
      <c r="A19" s="14">
        <v>4</v>
      </c>
      <c r="B19" s="295" t="s">
        <v>310</v>
      </c>
      <c r="C19" s="244" t="s">
        <v>286</v>
      </c>
      <c r="D19" s="14" t="s">
        <v>10</v>
      </c>
      <c r="E19"/>
      <c r="F19"/>
    </row>
    <row r="20" spans="1:6" ht="72" x14ac:dyDescent="0.25">
      <c r="A20" s="14">
        <v>4</v>
      </c>
      <c r="B20" s="163" t="s">
        <v>310</v>
      </c>
      <c r="C20" s="163" t="s">
        <v>271</v>
      </c>
      <c r="D20" s="14" t="s">
        <v>10</v>
      </c>
      <c r="E20"/>
    </row>
    <row r="21" spans="1:6" ht="72" x14ac:dyDescent="0.25">
      <c r="A21" s="14">
        <v>4</v>
      </c>
      <c r="B21" s="310" t="s">
        <v>310</v>
      </c>
      <c r="C21" s="293" t="s">
        <v>271</v>
      </c>
      <c r="D21" s="14" t="s">
        <v>10</v>
      </c>
      <c r="E21"/>
      <c r="F21"/>
    </row>
    <row r="22" spans="1:6" ht="72" x14ac:dyDescent="0.25">
      <c r="A22" s="14">
        <v>4</v>
      </c>
      <c r="B22" s="297" t="s">
        <v>310</v>
      </c>
      <c r="C22" s="296" t="s">
        <v>90</v>
      </c>
      <c r="D22" s="14" t="s">
        <v>3</v>
      </c>
      <c r="E22"/>
    </row>
    <row r="23" spans="1:6" ht="72" x14ac:dyDescent="0.25">
      <c r="A23" s="14">
        <v>4</v>
      </c>
      <c r="B23" s="164" t="s">
        <v>310</v>
      </c>
      <c r="C23" s="164" t="s">
        <v>90</v>
      </c>
      <c r="D23" s="14" t="s">
        <v>3</v>
      </c>
      <c r="E23"/>
    </row>
    <row r="24" spans="1:6" x14ac:dyDescent="0.25">
      <c r="B24" s="311"/>
      <c r="C24" s="311"/>
    </row>
    <row r="25" spans="1:6" x14ac:dyDescent="0.25">
      <c r="F25"/>
    </row>
    <row r="26" spans="1:6" x14ac:dyDescent="0.25">
      <c r="F26"/>
    </row>
    <row r="27" spans="1:6" x14ac:dyDescent="0.25">
      <c r="F27"/>
    </row>
    <row r="28" spans="1:6" x14ac:dyDescent="0.25">
      <c r="F28"/>
    </row>
    <row r="29" spans="1:6" x14ac:dyDescent="0.25">
      <c r="F29"/>
    </row>
    <row r="30" spans="1:6" x14ac:dyDescent="0.25">
      <c r="F30"/>
    </row>
    <row r="31" spans="1:6" x14ac:dyDescent="0.25">
      <c r="F31"/>
    </row>
    <row r="32" spans="1: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BO43"/>
  <sheetViews>
    <sheetView topLeftCell="A3" zoomScaleNormal="100" zoomScalePageLayoutView="130" workbookViewId="0">
      <selection activeCell="D7" sqref="D7:D12"/>
    </sheetView>
  </sheetViews>
  <sheetFormatPr baseColWidth="10" defaultColWidth="11.42578125" defaultRowHeight="12" x14ac:dyDescent="0.25"/>
  <cols>
    <col min="1" max="1" width="22.42578125" style="5" customWidth="1"/>
    <col min="2" max="2" width="26.7109375" style="5" customWidth="1"/>
    <col min="3" max="3" width="21.42578125" style="5" customWidth="1"/>
    <col min="4" max="4" width="26.7109375" style="5" customWidth="1"/>
    <col min="5" max="5" width="33.42578125" style="5" customWidth="1"/>
    <col min="6" max="6" width="26.85546875" style="5" customWidth="1"/>
    <col min="7" max="7" width="17.140625" style="5" customWidth="1"/>
    <col min="8" max="8" width="26.7109375" style="5" customWidth="1"/>
    <col min="9" max="9" width="17.28515625" style="5" customWidth="1"/>
    <col min="10" max="10" width="14.7109375" style="5" customWidth="1"/>
    <col min="11" max="11" width="12.5703125" style="5" customWidth="1"/>
    <col min="12" max="12" width="28.7109375" style="5" customWidth="1"/>
    <col min="13" max="13" width="34" style="5" customWidth="1"/>
    <col min="14" max="14" width="15.140625" style="5" customWidth="1"/>
    <col min="15" max="15" width="18.140625" style="5" customWidth="1"/>
    <col min="16" max="16" width="14.28515625" style="5" hidden="1" customWidth="1"/>
    <col min="17" max="17" width="15" style="5" customWidth="1"/>
    <col min="18" max="18" width="40.7109375" style="5" customWidth="1"/>
    <col min="19" max="19" width="42.7109375" style="5" customWidth="1"/>
    <col min="20" max="20" width="14.42578125" style="5" bestFit="1" customWidth="1"/>
    <col min="21" max="21" width="14.7109375" style="5" bestFit="1" customWidth="1"/>
    <col min="22" max="22" width="14.85546875" style="5" hidden="1" customWidth="1"/>
    <col min="23" max="23" width="20.7109375" style="5" customWidth="1"/>
    <col min="24" max="24" width="24.28515625" style="5" customWidth="1"/>
    <col min="25" max="25" width="16" style="5" customWidth="1"/>
    <col min="26" max="26" width="21.85546875" style="5" customWidth="1"/>
    <col min="27" max="27" width="20.7109375" style="5" customWidth="1"/>
    <col min="28" max="28" width="49.7109375" style="5" customWidth="1"/>
    <col min="29" max="29" width="14.140625" style="5" customWidth="1"/>
    <col min="30" max="30" width="17.28515625" style="5" customWidth="1"/>
    <col min="31" max="31" width="15.7109375" style="5" customWidth="1"/>
    <col min="32" max="32" width="56.42578125" style="5" customWidth="1"/>
    <col min="33" max="16384" width="11.42578125" style="5"/>
  </cols>
  <sheetData>
    <row r="1" spans="1:67" s="1" customFormat="1" x14ac:dyDescent="0.25">
      <c r="E1" s="382" t="s">
        <v>51</v>
      </c>
      <c r="F1" s="382"/>
      <c r="G1" s="382"/>
      <c r="H1" s="382"/>
      <c r="I1" s="382"/>
      <c r="J1" s="382"/>
      <c r="K1" s="382"/>
      <c r="L1" s="382"/>
      <c r="M1" s="382"/>
      <c r="N1" s="382"/>
      <c r="O1" s="382"/>
      <c r="P1" s="382"/>
      <c r="Q1" s="382"/>
      <c r="R1" s="382"/>
      <c r="S1" s="382"/>
      <c r="T1" s="382"/>
      <c r="U1" s="382"/>
      <c r="V1" s="382"/>
      <c r="W1" s="382"/>
      <c r="X1" s="382"/>
      <c r="AE1" s="54" t="s">
        <v>52</v>
      </c>
      <c r="AF1" s="57">
        <v>44512</v>
      </c>
    </row>
    <row r="2" spans="1:67"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E2" s="55" t="s">
        <v>53</v>
      </c>
      <c r="AF2" s="56">
        <v>3</v>
      </c>
    </row>
    <row r="3" spans="1:67" s="1" customFormat="1" ht="30" customHeight="1" x14ac:dyDescent="0.25">
      <c r="E3" s="382"/>
      <c r="F3" s="382"/>
      <c r="G3" s="382"/>
      <c r="H3" s="382"/>
      <c r="I3" s="382"/>
      <c r="J3" s="382"/>
      <c r="K3" s="382"/>
      <c r="L3" s="382"/>
      <c r="M3" s="382"/>
      <c r="N3" s="382"/>
      <c r="O3" s="382"/>
      <c r="P3" s="382"/>
      <c r="Q3" s="382"/>
      <c r="R3" s="382"/>
      <c r="S3" s="382"/>
      <c r="T3" s="382"/>
      <c r="U3" s="382"/>
      <c r="V3" s="382"/>
      <c r="W3" s="382"/>
      <c r="X3" s="382"/>
      <c r="AE3" s="55" t="s">
        <v>54</v>
      </c>
      <c r="AF3" s="56" t="s">
        <v>55</v>
      </c>
    </row>
    <row r="4" spans="1:67" s="8" customFormat="1" ht="15"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row>
    <row r="5" spans="1:67" s="8" customFormat="1" ht="45" x14ac:dyDescent="0.25">
      <c r="A5" s="369" t="s">
        <v>61</v>
      </c>
      <c r="B5" s="373"/>
      <c r="C5" s="369" t="s">
        <v>374</v>
      </c>
      <c r="D5" s="373"/>
      <c r="E5" s="369" t="s">
        <v>62</v>
      </c>
      <c r="F5" s="373"/>
      <c r="G5" s="369" t="s">
        <v>63</v>
      </c>
      <c r="H5" s="373"/>
      <c r="I5" s="53" t="s">
        <v>64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row>
    <row r="6" spans="1:67" s="8" customFormat="1" ht="30"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row>
    <row r="7" spans="1:67" s="3" customFormat="1" ht="106.5" customHeight="1" x14ac:dyDescent="0.25">
      <c r="A7" s="388" t="s">
        <v>88</v>
      </c>
      <c r="B7" s="390" t="s">
        <v>89</v>
      </c>
      <c r="C7" s="395" t="s">
        <v>378</v>
      </c>
      <c r="D7" s="361" t="s">
        <v>376</v>
      </c>
      <c r="E7" s="394" t="s">
        <v>19</v>
      </c>
      <c r="F7" s="394" t="s">
        <v>90</v>
      </c>
      <c r="G7" s="394" t="s">
        <v>91</v>
      </c>
      <c r="H7" s="394" t="s">
        <v>92</v>
      </c>
      <c r="I7" s="365" t="s">
        <v>93</v>
      </c>
      <c r="J7" s="365" t="s">
        <v>94</v>
      </c>
      <c r="K7" s="392" t="s">
        <v>17</v>
      </c>
      <c r="L7" s="114" t="s">
        <v>95</v>
      </c>
      <c r="M7" s="26" t="s">
        <v>96</v>
      </c>
      <c r="N7" s="26" t="s">
        <v>97</v>
      </c>
      <c r="O7" s="26" t="s">
        <v>98</v>
      </c>
      <c r="P7" s="26" t="s">
        <v>17</v>
      </c>
      <c r="Q7" s="85">
        <v>1</v>
      </c>
      <c r="R7" s="105"/>
      <c r="S7" s="105"/>
      <c r="T7" s="105"/>
      <c r="U7" s="105"/>
      <c r="V7" s="105"/>
      <c r="W7" s="106"/>
      <c r="X7" s="393" t="s">
        <v>99</v>
      </c>
      <c r="Y7" s="242">
        <v>0.501</v>
      </c>
      <c r="Z7" s="48">
        <f>+$Q$7</f>
        <v>1</v>
      </c>
      <c r="AA7" s="83">
        <f>+Y7/Z7</f>
        <v>0.501</v>
      </c>
      <c r="AB7" s="60" t="s">
        <v>100</v>
      </c>
      <c r="AC7" s="108"/>
      <c r="AD7" s="42"/>
      <c r="AE7" s="42"/>
      <c r="AF7" s="109"/>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row>
    <row r="8" spans="1:67" s="4" customFormat="1" ht="68.25" customHeight="1" x14ac:dyDescent="0.25">
      <c r="A8" s="389"/>
      <c r="B8" s="391"/>
      <c r="C8" s="396"/>
      <c r="D8" s="397"/>
      <c r="E8" s="394"/>
      <c r="F8" s="394"/>
      <c r="G8" s="394"/>
      <c r="H8" s="394"/>
      <c r="I8" s="365"/>
      <c r="J8" s="365"/>
      <c r="K8" s="392"/>
      <c r="L8" s="26" t="s">
        <v>101</v>
      </c>
      <c r="M8" s="26" t="s">
        <v>102</v>
      </c>
      <c r="N8" s="26" t="s">
        <v>103</v>
      </c>
      <c r="O8" s="26" t="s">
        <v>104</v>
      </c>
      <c r="P8" s="26" t="s">
        <v>17</v>
      </c>
      <c r="Q8" s="52">
        <v>1</v>
      </c>
      <c r="R8" s="105"/>
      <c r="S8" s="105"/>
      <c r="T8" s="105"/>
      <c r="U8" s="105"/>
      <c r="V8" s="105"/>
      <c r="W8" s="106"/>
      <c r="X8" s="393"/>
      <c r="Y8" s="173">
        <v>0.56969999999999998</v>
      </c>
      <c r="Z8" s="38">
        <f>+$Q$8</f>
        <v>1</v>
      </c>
      <c r="AA8" s="83">
        <f>Y8</f>
        <v>0.56969999999999998</v>
      </c>
      <c r="AB8" s="38" t="s">
        <v>105</v>
      </c>
      <c r="AC8" s="108"/>
      <c r="AD8" s="42"/>
      <c r="AE8" s="42"/>
      <c r="AF8" s="109"/>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row>
    <row r="9" spans="1:67" s="2" customFormat="1" ht="93" customHeight="1" x14ac:dyDescent="0.25">
      <c r="A9" s="389"/>
      <c r="B9" s="391"/>
      <c r="C9" s="396"/>
      <c r="D9" s="397"/>
      <c r="E9" s="28" t="s">
        <v>18</v>
      </c>
      <c r="F9" s="28" t="s">
        <v>106</v>
      </c>
      <c r="G9" s="28" t="s">
        <v>107</v>
      </c>
      <c r="H9" s="30" t="s">
        <v>107</v>
      </c>
      <c r="I9" s="365"/>
      <c r="J9" s="365"/>
      <c r="K9" s="392"/>
      <c r="L9" s="30" t="s">
        <v>108</v>
      </c>
      <c r="M9" s="30" t="s">
        <v>109</v>
      </c>
      <c r="N9" s="30" t="s">
        <v>103</v>
      </c>
      <c r="O9" s="30" t="s">
        <v>98</v>
      </c>
      <c r="P9" s="30" t="s">
        <v>17</v>
      </c>
      <c r="Q9" s="30">
        <v>4</v>
      </c>
      <c r="R9" s="45"/>
      <c r="S9" s="45"/>
      <c r="T9" s="45"/>
      <c r="U9" s="45"/>
      <c r="V9" s="45"/>
      <c r="W9" s="104"/>
      <c r="X9" s="393"/>
      <c r="Y9" s="159">
        <v>3</v>
      </c>
      <c r="Z9" s="159">
        <f>+$Q$9</f>
        <v>4</v>
      </c>
      <c r="AA9" s="88">
        <f>+Y9/Z9</f>
        <v>0.75</v>
      </c>
      <c r="AB9" s="44" t="s">
        <v>110</v>
      </c>
      <c r="AC9" s="108"/>
      <c r="AD9" s="42"/>
      <c r="AE9" s="42"/>
      <c r="AF9" s="109"/>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row>
    <row r="10" spans="1:67" s="2" customFormat="1" ht="72" customHeight="1" x14ac:dyDescent="0.25">
      <c r="A10" s="389"/>
      <c r="B10" s="391"/>
      <c r="C10" s="396"/>
      <c r="D10" s="397"/>
      <c r="E10" s="361" t="s">
        <v>18</v>
      </c>
      <c r="F10" s="361" t="s">
        <v>111</v>
      </c>
      <c r="G10" s="361" t="s">
        <v>107</v>
      </c>
      <c r="H10" s="363" t="s">
        <v>107</v>
      </c>
      <c r="I10" s="365"/>
      <c r="J10" s="365"/>
      <c r="K10" s="392"/>
      <c r="L10" s="363" t="s">
        <v>112</v>
      </c>
      <c r="M10" s="363" t="s">
        <v>113</v>
      </c>
      <c r="N10" s="363" t="s">
        <v>103</v>
      </c>
      <c r="O10" s="363" t="s">
        <v>98</v>
      </c>
      <c r="P10" s="30"/>
      <c r="Q10" s="363">
        <v>3</v>
      </c>
      <c r="R10" s="114" t="s">
        <v>114</v>
      </c>
      <c r="S10" s="26" t="s">
        <v>115</v>
      </c>
      <c r="T10" s="26" t="s">
        <v>103</v>
      </c>
      <c r="U10" s="26" t="s">
        <v>104</v>
      </c>
      <c r="V10" s="26"/>
      <c r="W10" s="38">
        <v>1</v>
      </c>
      <c r="X10" s="393"/>
      <c r="Y10" s="355">
        <v>0</v>
      </c>
      <c r="Z10" s="355">
        <f>+$Q$10</f>
        <v>3</v>
      </c>
      <c r="AA10" s="357">
        <v>0</v>
      </c>
      <c r="AB10" s="359" t="s">
        <v>116</v>
      </c>
      <c r="AC10" s="49">
        <v>0.45</v>
      </c>
      <c r="AD10" s="38">
        <f>+$W$10</f>
        <v>1</v>
      </c>
      <c r="AE10" s="47">
        <f>AC10</f>
        <v>0.45</v>
      </c>
      <c r="AF10" s="38" t="s">
        <v>117</v>
      </c>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row>
    <row r="11" spans="1:67" s="2" customFormat="1" ht="84" customHeight="1" x14ac:dyDescent="0.25">
      <c r="A11" s="389"/>
      <c r="B11" s="391"/>
      <c r="C11" s="396"/>
      <c r="D11" s="397"/>
      <c r="E11" s="362"/>
      <c r="F11" s="362"/>
      <c r="G11" s="362"/>
      <c r="H11" s="364"/>
      <c r="I11" s="365"/>
      <c r="J11" s="365"/>
      <c r="K11" s="392"/>
      <c r="L11" s="364"/>
      <c r="M11" s="364"/>
      <c r="N11" s="364"/>
      <c r="O11" s="364"/>
      <c r="P11" s="30"/>
      <c r="Q11" s="364"/>
      <c r="R11" s="114" t="s">
        <v>118</v>
      </c>
      <c r="S11" s="26" t="s">
        <v>119</v>
      </c>
      <c r="T11" s="26" t="s">
        <v>103</v>
      </c>
      <c r="U11" s="26" t="s">
        <v>104</v>
      </c>
      <c r="V11" s="26"/>
      <c r="W11" s="38">
        <v>1</v>
      </c>
      <c r="X11" s="393"/>
      <c r="Y11" s="356"/>
      <c r="Z11" s="356"/>
      <c r="AA11" s="358"/>
      <c r="AB11" s="360"/>
      <c r="AC11" s="49">
        <v>0.45</v>
      </c>
      <c r="AD11" s="38">
        <f>+$W$11</f>
        <v>1</v>
      </c>
      <c r="AE11" s="47">
        <f>AC11</f>
        <v>0.45</v>
      </c>
      <c r="AF11" s="38" t="s">
        <v>120</v>
      </c>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row>
    <row r="12" spans="1:67" s="2" customFormat="1" ht="75.75" customHeight="1" x14ac:dyDescent="0.25">
      <c r="A12" s="389"/>
      <c r="B12" s="391"/>
      <c r="C12" s="396"/>
      <c r="D12" s="397"/>
      <c r="E12" s="26" t="s">
        <v>19</v>
      </c>
      <c r="F12" s="26" t="s">
        <v>90</v>
      </c>
      <c r="G12" s="26" t="s">
        <v>91</v>
      </c>
      <c r="H12" s="26" t="s">
        <v>92</v>
      </c>
      <c r="I12" s="365"/>
      <c r="J12" s="365"/>
      <c r="K12" s="392"/>
      <c r="L12" s="30" t="s">
        <v>121</v>
      </c>
      <c r="M12" s="30" t="s">
        <v>122</v>
      </c>
      <c r="N12" s="30" t="s">
        <v>97</v>
      </c>
      <c r="O12" s="30" t="s">
        <v>98</v>
      </c>
      <c r="P12" s="30">
        <v>12</v>
      </c>
      <c r="Q12" s="86">
        <v>20</v>
      </c>
      <c r="R12" s="64"/>
      <c r="S12" s="64"/>
      <c r="T12" s="64"/>
      <c r="U12" s="64"/>
      <c r="V12" s="64"/>
      <c r="W12" s="64"/>
      <c r="X12" s="393"/>
      <c r="Y12" s="23">
        <v>9</v>
      </c>
      <c r="Z12" s="23">
        <f>+$Q$12</f>
        <v>20</v>
      </c>
      <c r="AA12" s="88">
        <f>Y12/Z12</f>
        <v>0.45</v>
      </c>
      <c r="AB12" s="44" t="s">
        <v>123</v>
      </c>
      <c r="AC12" s="35"/>
      <c r="AD12" s="35"/>
      <c r="AE12" s="35"/>
      <c r="AF12" s="42"/>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row>
    <row r="13" spans="1:67" s="2" customFormat="1" ht="45.75" thickBot="1" x14ac:dyDescent="0.3">
      <c r="Z13" s="63" t="s">
        <v>124</v>
      </c>
      <c r="AA13" s="99">
        <f>AVERAGE(AA7:AA12)</f>
        <v>0.45414000000000004</v>
      </c>
      <c r="AD13" s="63" t="s">
        <v>125</v>
      </c>
      <c r="AE13" s="99" cm="1">
        <f t="array" ref="AE13:AE14">AE10:AE11</f>
        <v>0.45</v>
      </c>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row>
    <row r="14" spans="1:67" s="2" customFormat="1" x14ac:dyDescent="0.25">
      <c r="AE14" s="243">
        <v>0.45</v>
      </c>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row>
    <row r="15" spans="1:67" s="2" customFormat="1" x14ac:dyDescent="0.2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row>
    <row r="16" spans="1:67" s="2" customFormat="1" x14ac:dyDescent="0.2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row>
    <row r="17" spans="33:67" s="2" customFormat="1" x14ac:dyDescent="0.2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row>
    <row r="18" spans="33:67" s="2" customFormat="1" x14ac:dyDescent="0.2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row>
    <row r="19" spans="33:67" s="2" customFormat="1" x14ac:dyDescent="0.2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row>
    <row r="20" spans="33:67" s="2" customFormat="1" x14ac:dyDescent="0.2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row>
    <row r="21" spans="33:67" s="2" customFormat="1" x14ac:dyDescent="0.2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row>
    <row r="22" spans="33:67" s="2" customFormat="1" x14ac:dyDescent="0.2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row>
    <row r="23" spans="33:67" s="2" customFormat="1" x14ac:dyDescent="0.2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row>
    <row r="24" spans="33:67" s="2" customFormat="1" x14ac:dyDescent="0.2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row>
    <row r="25" spans="33:67" s="2" customFormat="1" x14ac:dyDescent="0.2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row>
    <row r="26" spans="33:67" s="2" customFormat="1" x14ac:dyDescent="0.2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row>
    <row r="27" spans="33:67" s="2" customFormat="1" x14ac:dyDescent="0.2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row>
    <row r="28" spans="33:67" s="2" customFormat="1" x14ac:dyDescent="0.2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row>
    <row r="29" spans="33:67" s="2" customFormat="1" x14ac:dyDescent="0.2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row>
    <row r="30" spans="33:67" s="2" customFormat="1" x14ac:dyDescent="0.2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row>
    <row r="31" spans="33:67" s="2" customFormat="1" x14ac:dyDescent="0.2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row>
    <row r="32" spans="33:67" s="2" customFormat="1" x14ac:dyDescent="0.2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row>
    <row r="33" spans="12:67" s="2" customFormat="1" x14ac:dyDescent="0.2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row>
    <row r="34" spans="12:67" s="2" customFormat="1" x14ac:dyDescent="0.2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row>
    <row r="35" spans="12:67" s="2" customFormat="1" x14ac:dyDescent="0.2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row>
    <row r="36" spans="12:67" s="2" customFormat="1" x14ac:dyDescent="0.2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row>
    <row r="37" spans="12:67" s="2" customFormat="1" x14ac:dyDescent="0.2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row>
    <row r="38" spans="12:67" s="2" customFormat="1" x14ac:dyDescent="0.2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row>
    <row r="39" spans="12:67" s="2" customFormat="1" x14ac:dyDescent="0.2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row>
    <row r="40" spans="12:67" s="2" customFormat="1" x14ac:dyDescent="0.2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row>
    <row r="41" spans="12:67" s="2" customFormat="1" x14ac:dyDescent="0.2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row>
    <row r="42" spans="12:67" s="2" customFormat="1" x14ac:dyDescent="0.25">
      <c r="L42" s="5"/>
      <c r="M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row>
    <row r="43" spans="12:67" s="2" customFormat="1" x14ac:dyDescent="0.25">
      <c r="L43" s="5"/>
      <c r="M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row>
  </sheetData>
  <mergeCells count="39">
    <mergeCell ref="A7:A12"/>
    <mergeCell ref="B7:B12"/>
    <mergeCell ref="J7:J12"/>
    <mergeCell ref="K7:K12"/>
    <mergeCell ref="X7:X12"/>
    <mergeCell ref="E7:E8"/>
    <mergeCell ref="F7:F8"/>
    <mergeCell ref="G7:G8"/>
    <mergeCell ref="H7:H8"/>
    <mergeCell ref="C7:C12"/>
    <mergeCell ref="D7:D12"/>
    <mergeCell ref="E1:X3"/>
    <mergeCell ref="A4:K4"/>
    <mergeCell ref="L4:Q5"/>
    <mergeCell ref="A5:B5"/>
    <mergeCell ref="J5:J6"/>
    <mergeCell ref="X4:X5"/>
    <mergeCell ref="C5:D5"/>
    <mergeCell ref="Y4:AF4"/>
    <mergeCell ref="Y5:AB5"/>
    <mergeCell ref="AC5:AF5"/>
    <mergeCell ref="E5:F5"/>
    <mergeCell ref="K5:K6"/>
    <mergeCell ref="G5:H5"/>
    <mergeCell ref="R4:W5"/>
    <mergeCell ref="Y10:Y11"/>
    <mergeCell ref="Z10:Z11"/>
    <mergeCell ref="AA10:AA11"/>
    <mergeCell ref="AB10:AB11"/>
    <mergeCell ref="E10:E11"/>
    <mergeCell ref="F10:F11"/>
    <mergeCell ref="G10:G11"/>
    <mergeCell ref="H10:H11"/>
    <mergeCell ref="L10:L11"/>
    <mergeCell ref="M10:M11"/>
    <mergeCell ref="N10:N11"/>
    <mergeCell ref="O10:O11"/>
    <mergeCell ref="Q10:Q11"/>
    <mergeCell ref="I7:I12"/>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G399"/>
  <sheetViews>
    <sheetView topLeftCell="B2" zoomScale="115" zoomScaleNormal="115" zoomScalePageLayoutView="120" workbookViewId="0">
      <selection activeCell="E7" sqref="E7:E9"/>
    </sheetView>
  </sheetViews>
  <sheetFormatPr baseColWidth="10" defaultColWidth="11.42578125" defaultRowHeight="15" x14ac:dyDescent="0.25"/>
  <cols>
    <col min="1" max="1" width="21.140625" style="14" customWidth="1"/>
    <col min="2" max="2" width="17.85546875" style="14" customWidth="1"/>
    <col min="3" max="3" width="20" style="5" customWidth="1"/>
    <col min="4" max="4" width="26.7109375" style="5" customWidth="1"/>
    <col min="5" max="6" width="26.42578125" style="14" customWidth="1"/>
    <col min="7" max="7" width="18.140625" style="14" customWidth="1"/>
    <col min="8" max="8" width="20.42578125" style="14" customWidth="1"/>
    <col min="9" max="9" width="16.42578125" style="14" customWidth="1"/>
    <col min="10" max="10" width="15.85546875" style="14" customWidth="1"/>
    <col min="11" max="11" width="16.42578125" style="14" customWidth="1"/>
    <col min="12" max="12" width="23.5703125" style="14" customWidth="1"/>
    <col min="13" max="14" width="23" style="14" customWidth="1"/>
    <col min="15" max="15" width="11.42578125" style="14"/>
    <col min="16" max="16" width="13.42578125" style="14" hidden="1" customWidth="1"/>
    <col min="17" max="17" width="11.42578125" style="14"/>
    <col min="18" max="18" width="22.7109375" style="14" hidden="1" customWidth="1"/>
    <col min="19" max="19" width="21.85546875" style="14" hidden="1" customWidth="1"/>
    <col min="20" max="20" width="15.42578125" style="14" hidden="1" customWidth="1"/>
    <col min="21" max="21" width="12.28515625" style="14" hidden="1" customWidth="1"/>
    <col min="22" max="22" width="0" style="14" hidden="1" customWidth="1"/>
    <col min="23" max="23" width="11.42578125" style="14" hidden="1" customWidth="1"/>
    <col min="24" max="24" width="16.7109375" style="14" customWidth="1"/>
    <col min="25" max="25" width="9.7109375" style="14" customWidth="1"/>
    <col min="26" max="26" width="17.140625" style="14" customWidth="1"/>
    <col min="27" max="27" width="16" style="14" customWidth="1"/>
    <col min="28" max="28" width="78.5703125" style="14" customWidth="1"/>
    <col min="29" max="30" width="6.85546875" style="14" customWidth="1"/>
    <col min="31" max="31" width="11.42578125" style="14" customWidth="1"/>
    <col min="32" max="32" width="10.28515625" style="14" customWidth="1"/>
    <col min="33" max="33" width="11.42578125" style="19"/>
    <col min="34" max="16384" width="11.42578125" style="14"/>
  </cols>
  <sheetData>
    <row r="1" spans="1:33" s="1" customFormat="1" ht="12" x14ac:dyDescent="0.25">
      <c r="E1" s="382" t="s">
        <v>51</v>
      </c>
      <c r="F1" s="382"/>
      <c r="G1" s="382"/>
      <c r="H1" s="382"/>
      <c r="I1" s="382"/>
      <c r="J1" s="382"/>
      <c r="K1" s="382"/>
      <c r="L1" s="382"/>
      <c r="M1" s="382"/>
      <c r="N1" s="382"/>
      <c r="O1" s="382"/>
      <c r="P1" s="382"/>
      <c r="Q1" s="382"/>
      <c r="R1" s="382"/>
      <c r="S1" s="382"/>
      <c r="T1" s="382"/>
      <c r="U1" s="382"/>
      <c r="V1" s="382"/>
      <c r="W1" s="382"/>
      <c r="X1" s="382"/>
      <c r="AC1" s="404"/>
      <c r="AD1" s="405"/>
      <c r="AE1" s="54" t="s">
        <v>52</v>
      </c>
      <c r="AF1" s="57">
        <v>44512</v>
      </c>
    </row>
    <row r="2" spans="1:33" s="1" customFormat="1" ht="12" x14ac:dyDescent="0.25">
      <c r="E2" s="382"/>
      <c r="F2" s="382"/>
      <c r="G2" s="382"/>
      <c r="H2" s="382"/>
      <c r="I2" s="382"/>
      <c r="J2" s="382"/>
      <c r="K2" s="382"/>
      <c r="L2" s="382"/>
      <c r="M2" s="382"/>
      <c r="N2" s="382"/>
      <c r="O2" s="382"/>
      <c r="P2" s="382"/>
      <c r="Q2" s="382"/>
      <c r="R2" s="382"/>
      <c r="S2" s="382"/>
      <c r="T2" s="382"/>
      <c r="U2" s="382"/>
      <c r="V2" s="382"/>
      <c r="W2" s="382"/>
      <c r="X2" s="382"/>
      <c r="AC2" s="404"/>
      <c r="AD2" s="405"/>
      <c r="AE2" s="55" t="s">
        <v>53</v>
      </c>
      <c r="AF2" s="56">
        <v>3</v>
      </c>
    </row>
    <row r="3" spans="1:33" s="1" customFormat="1" ht="12" x14ac:dyDescent="0.25">
      <c r="E3" s="382"/>
      <c r="F3" s="382"/>
      <c r="G3" s="382"/>
      <c r="H3" s="382"/>
      <c r="I3" s="382"/>
      <c r="J3" s="382"/>
      <c r="K3" s="382"/>
      <c r="L3" s="382"/>
      <c r="M3" s="382"/>
      <c r="N3" s="382"/>
      <c r="O3" s="382"/>
      <c r="P3" s="382"/>
      <c r="Q3" s="382"/>
      <c r="R3" s="382"/>
      <c r="S3" s="382"/>
      <c r="T3" s="382"/>
      <c r="U3" s="382"/>
      <c r="V3" s="382"/>
      <c r="W3" s="382"/>
      <c r="X3" s="382"/>
      <c r="AC3" s="404"/>
      <c r="AD3" s="405"/>
      <c r="AE3" s="55" t="s">
        <v>54</v>
      </c>
      <c r="AF3" s="56" t="s">
        <v>55</v>
      </c>
    </row>
    <row r="4" spans="1:33"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c r="AG4" s="17"/>
    </row>
    <row r="5" spans="1:33" s="8" customFormat="1" ht="24" x14ac:dyDescent="0.25">
      <c r="A5" s="401" t="s">
        <v>61</v>
      </c>
      <c r="B5" s="402"/>
      <c r="C5" s="369" t="s">
        <v>374</v>
      </c>
      <c r="D5" s="373"/>
      <c r="E5" s="401" t="s">
        <v>62</v>
      </c>
      <c r="F5" s="403"/>
      <c r="G5" s="401" t="s">
        <v>63</v>
      </c>
      <c r="H5" s="403"/>
      <c r="I5" s="59" t="s">
        <v>126</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s="17"/>
    </row>
    <row r="6" spans="1:33" s="8" customFormat="1" ht="30"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c r="AG6" s="17"/>
    </row>
    <row r="7" spans="1:33" s="16" customFormat="1" ht="125.1" customHeight="1" x14ac:dyDescent="0.25">
      <c r="A7" s="388" t="s">
        <v>88</v>
      </c>
      <c r="B7" s="398" t="s">
        <v>89</v>
      </c>
      <c r="C7" s="395" t="s">
        <v>378</v>
      </c>
      <c r="D7" s="361" t="s">
        <v>375</v>
      </c>
      <c r="E7" s="394" t="s">
        <v>18</v>
      </c>
      <c r="F7" s="394" t="s">
        <v>127</v>
      </c>
      <c r="G7" s="241" t="s">
        <v>128</v>
      </c>
      <c r="H7" s="26" t="s">
        <v>129</v>
      </c>
      <c r="I7" s="388" t="s">
        <v>93</v>
      </c>
      <c r="J7" s="398" t="s">
        <v>130</v>
      </c>
      <c r="K7" s="28" t="s">
        <v>131</v>
      </c>
      <c r="L7" s="28" t="s">
        <v>132</v>
      </c>
      <c r="M7" s="28" t="s">
        <v>133</v>
      </c>
      <c r="N7" s="28" t="s">
        <v>97</v>
      </c>
      <c r="O7" s="28" t="s">
        <v>104</v>
      </c>
      <c r="P7" s="161"/>
      <c r="Q7" s="84">
        <v>1</v>
      </c>
      <c r="R7" s="61"/>
      <c r="S7" s="45"/>
      <c r="T7" s="45"/>
      <c r="U7" s="45"/>
      <c r="V7" s="45"/>
      <c r="W7" s="45"/>
      <c r="X7" s="406" t="s">
        <v>134</v>
      </c>
      <c r="Y7" s="102">
        <v>0.63</v>
      </c>
      <c r="Z7" s="38">
        <v>1</v>
      </c>
      <c r="AA7" s="47">
        <f>+Y7/Z7</f>
        <v>0.63</v>
      </c>
      <c r="AB7" s="262" t="s">
        <v>135</v>
      </c>
      <c r="AC7" s="45"/>
      <c r="AD7" s="45"/>
      <c r="AE7" s="42"/>
      <c r="AF7" s="40"/>
      <c r="AG7" s="18"/>
    </row>
    <row r="8" spans="1:33" s="16" customFormat="1" ht="86.1" customHeight="1" x14ac:dyDescent="0.25">
      <c r="A8" s="389"/>
      <c r="B8" s="399"/>
      <c r="C8" s="396"/>
      <c r="D8" s="397"/>
      <c r="E8" s="394"/>
      <c r="F8" s="394"/>
      <c r="G8" s="396" t="s">
        <v>128</v>
      </c>
      <c r="H8" s="395" t="s">
        <v>136</v>
      </c>
      <c r="I8" s="389"/>
      <c r="J8" s="399"/>
      <c r="K8" s="26" t="s">
        <v>137</v>
      </c>
      <c r="L8" s="62" t="s">
        <v>138</v>
      </c>
      <c r="M8" s="26" t="s">
        <v>139</v>
      </c>
      <c r="N8" s="26" t="s">
        <v>97</v>
      </c>
      <c r="O8" s="26" t="s">
        <v>104</v>
      </c>
      <c r="P8" s="26"/>
      <c r="Q8" s="162">
        <v>1</v>
      </c>
      <c r="R8" s="61"/>
      <c r="S8" s="40"/>
      <c r="T8" s="42"/>
      <c r="U8" s="45"/>
      <c r="V8" s="40"/>
      <c r="W8" s="45"/>
      <c r="X8" s="407"/>
      <c r="Y8" s="44">
        <v>0.17</v>
      </c>
      <c r="Z8" s="44">
        <v>1</v>
      </c>
      <c r="AA8" s="44">
        <f>Y8/Z8</f>
        <v>0.17</v>
      </c>
      <c r="AB8" s="263" t="s">
        <v>140</v>
      </c>
      <c r="AC8" s="45"/>
      <c r="AD8" s="45"/>
      <c r="AE8" s="42"/>
      <c r="AF8" s="40"/>
      <c r="AG8" s="18"/>
    </row>
    <row r="9" spans="1:33" s="16" customFormat="1" ht="174" customHeight="1" thickBot="1" x14ac:dyDescent="0.3">
      <c r="A9" s="389"/>
      <c r="B9" s="399"/>
      <c r="C9" s="396"/>
      <c r="D9" s="397"/>
      <c r="E9" s="394"/>
      <c r="F9" s="394"/>
      <c r="G9" s="396"/>
      <c r="H9" s="400"/>
      <c r="I9" s="389"/>
      <c r="J9" s="399"/>
      <c r="K9" s="28" t="s">
        <v>131</v>
      </c>
      <c r="L9" s="28" t="s">
        <v>141</v>
      </c>
      <c r="M9" s="28" t="s">
        <v>142</v>
      </c>
      <c r="N9" s="28" t="s">
        <v>97</v>
      </c>
      <c r="O9" s="28" t="s">
        <v>98</v>
      </c>
      <c r="P9" s="161"/>
      <c r="Q9" s="84">
        <v>1</v>
      </c>
      <c r="R9" s="61"/>
      <c r="S9" s="45"/>
      <c r="T9" s="45"/>
      <c r="U9" s="45"/>
      <c r="V9" s="45"/>
      <c r="W9" s="45"/>
      <c r="X9" s="407"/>
      <c r="Y9" s="83">
        <v>0.5</v>
      </c>
      <c r="Z9" s="38">
        <v>1</v>
      </c>
      <c r="AA9" s="47">
        <f>Y9</f>
        <v>0.5</v>
      </c>
      <c r="AB9" s="262" t="s">
        <v>143</v>
      </c>
      <c r="AC9" s="107"/>
      <c r="AD9" s="104"/>
      <c r="AE9" s="42"/>
      <c r="AF9" s="40"/>
      <c r="AG9" s="18"/>
    </row>
    <row r="10" spans="1:33" s="19" customFormat="1" ht="57" thickBot="1" x14ac:dyDescent="0.35">
      <c r="M10" s="150"/>
      <c r="Z10" s="115" t="s">
        <v>124</v>
      </c>
      <c r="AA10" s="116">
        <f>AVERAGE(AA7:AA9)</f>
        <v>0.43333333333333335</v>
      </c>
    </row>
    <row r="11" spans="1:33" s="19" customFormat="1" ht="128.25" customHeight="1" x14ac:dyDescent="0.25">
      <c r="M11" s="150"/>
    </row>
    <row r="12" spans="1:33" s="19" customFormat="1" x14ac:dyDescent="0.25">
      <c r="L12" s="145"/>
      <c r="M12" s="150"/>
    </row>
    <row r="13" spans="1:33" s="19" customFormat="1" x14ac:dyDescent="0.25">
      <c r="C13" s="2"/>
      <c r="D13" s="2"/>
    </row>
    <row r="14" spans="1:33" s="19" customFormat="1" x14ac:dyDescent="0.25">
      <c r="C14" s="2"/>
      <c r="D14" s="2"/>
    </row>
    <row r="15" spans="1:33" s="19" customFormat="1" x14ac:dyDescent="0.25">
      <c r="C15" s="2"/>
      <c r="D15" s="2"/>
    </row>
    <row r="16" spans="1:33" s="19" customFormat="1" x14ac:dyDescent="0.25">
      <c r="C16" s="2"/>
      <c r="D16" s="2"/>
    </row>
    <row r="17" spans="3:4" s="19" customFormat="1" x14ac:dyDescent="0.25">
      <c r="C17" s="2"/>
      <c r="D17" s="2"/>
    </row>
    <row r="18" spans="3:4" s="19" customFormat="1" x14ac:dyDescent="0.25">
      <c r="C18" s="2"/>
      <c r="D18" s="2"/>
    </row>
    <row r="19" spans="3:4" s="19" customFormat="1" x14ac:dyDescent="0.25">
      <c r="C19" s="2"/>
      <c r="D19" s="2"/>
    </row>
    <row r="20" spans="3:4" s="19" customFormat="1" x14ac:dyDescent="0.25">
      <c r="C20" s="2"/>
      <c r="D20" s="2"/>
    </row>
    <row r="21" spans="3:4" s="19" customFormat="1" x14ac:dyDescent="0.25">
      <c r="C21" s="2"/>
      <c r="D21" s="2"/>
    </row>
    <row r="22" spans="3:4" s="19" customFormat="1" x14ac:dyDescent="0.25">
      <c r="C22" s="2"/>
      <c r="D22" s="2"/>
    </row>
    <row r="23" spans="3:4" s="19" customFormat="1" x14ac:dyDescent="0.25">
      <c r="C23" s="2"/>
      <c r="D23" s="2"/>
    </row>
    <row r="24" spans="3:4" s="19" customFormat="1" x14ac:dyDescent="0.25">
      <c r="C24" s="2"/>
      <c r="D24" s="2"/>
    </row>
    <row r="25" spans="3:4" s="19" customFormat="1" x14ac:dyDescent="0.25">
      <c r="C25" s="2"/>
      <c r="D25" s="2"/>
    </row>
    <row r="26" spans="3:4" s="19" customFormat="1" x14ac:dyDescent="0.25">
      <c r="C26" s="2"/>
      <c r="D26" s="2"/>
    </row>
    <row r="27" spans="3:4" s="19" customFormat="1" x14ac:dyDescent="0.25">
      <c r="C27" s="2"/>
      <c r="D27" s="2"/>
    </row>
    <row r="28" spans="3:4" s="19" customFormat="1" x14ac:dyDescent="0.25">
      <c r="C28" s="2"/>
      <c r="D28" s="2"/>
    </row>
    <row r="29" spans="3:4" s="19" customFormat="1" x14ac:dyDescent="0.25">
      <c r="C29" s="2"/>
      <c r="D29" s="2"/>
    </row>
    <row r="30" spans="3:4" s="19" customFormat="1" x14ac:dyDescent="0.25">
      <c r="C30" s="2"/>
      <c r="D30" s="2"/>
    </row>
    <row r="31" spans="3:4" s="19" customFormat="1" x14ac:dyDescent="0.25">
      <c r="C31" s="2"/>
      <c r="D31" s="2"/>
    </row>
    <row r="32" spans="3:4" s="19" customFormat="1" x14ac:dyDescent="0.25">
      <c r="C32" s="2"/>
      <c r="D32" s="2"/>
    </row>
    <row r="33" spans="3:4" s="19" customFormat="1" x14ac:dyDescent="0.25">
      <c r="C33" s="2"/>
      <c r="D33" s="2"/>
    </row>
    <row r="34" spans="3:4" s="19" customFormat="1" x14ac:dyDescent="0.25">
      <c r="C34" s="2"/>
      <c r="D34" s="2"/>
    </row>
    <row r="35" spans="3:4" s="19" customFormat="1" x14ac:dyDescent="0.25">
      <c r="C35" s="2"/>
      <c r="D35" s="2"/>
    </row>
    <row r="36" spans="3:4" s="19" customFormat="1" x14ac:dyDescent="0.25">
      <c r="C36" s="2"/>
      <c r="D36" s="2"/>
    </row>
    <row r="37" spans="3:4" s="19" customFormat="1" x14ac:dyDescent="0.25">
      <c r="C37" s="2"/>
      <c r="D37" s="2"/>
    </row>
    <row r="38" spans="3:4" s="19" customFormat="1" x14ac:dyDescent="0.25">
      <c r="C38" s="2"/>
      <c r="D38" s="2"/>
    </row>
    <row r="39" spans="3:4" s="19" customFormat="1" x14ac:dyDescent="0.25">
      <c r="C39" s="2"/>
      <c r="D39" s="2"/>
    </row>
    <row r="40" spans="3:4" s="19" customFormat="1" x14ac:dyDescent="0.25">
      <c r="C40" s="2"/>
      <c r="D40" s="2"/>
    </row>
    <row r="41" spans="3:4" s="19" customFormat="1" x14ac:dyDescent="0.25">
      <c r="C41" s="2"/>
      <c r="D41" s="2"/>
    </row>
    <row r="42" spans="3:4" s="19" customFormat="1" x14ac:dyDescent="0.25">
      <c r="C42" s="2"/>
      <c r="D42" s="2"/>
    </row>
    <row r="43" spans="3:4" s="19" customFormat="1" x14ac:dyDescent="0.25">
      <c r="C43" s="2"/>
      <c r="D43" s="2"/>
    </row>
    <row r="44" spans="3:4" s="19" customFormat="1" x14ac:dyDescent="0.25">
      <c r="C44" s="5"/>
      <c r="D44" s="5"/>
    </row>
    <row r="45" spans="3:4" s="19" customFormat="1" x14ac:dyDescent="0.25">
      <c r="C45" s="5"/>
      <c r="D45" s="5"/>
    </row>
    <row r="46" spans="3:4" s="19" customFormat="1" x14ac:dyDescent="0.25">
      <c r="C46" s="5"/>
      <c r="D46" s="5"/>
    </row>
    <row r="47" spans="3:4" s="19" customFormat="1" x14ac:dyDescent="0.25">
      <c r="C47" s="5"/>
      <c r="D47" s="5"/>
    </row>
    <row r="48" spans="3:4" s="19" customFormat="1" x14ac:dyDescent="0.25">
      <c r="C48" s="5"/>
      <c r="D48" s="5"/>
    </row>
    <row r="49" spans="3:4" s="19" customFormat="1" x14ac:dyDescent="0.25">
      <c r="C49" s="5"/>
      <c r="D49" s="5"/>
    </row>
    <row r="50" spans="3:4" s="19" customFormat="1" x14ac:dyDescent="0.25">
      <c r="C50" s="5"/>
      <c r="D50" s="5"/>
    </row>
    <row r="51" spans="3:4" s="19" customFormat="1" x14ac:dyDescent="0.25">
      <c r="C51" s="5"/>
      <c r="D51" s="5"/>
    </row>
    <row r="52" spans="3:4" s="19" customFormat="1" x14ac:dyDescent="0.25">
      <c r="C52" s="5"/>
      <c r="D52" s="5"/>
    </row>
    <row r="53" spans="3:4" s="19" customFormat="1" x14ac:dyDescent="0.25">
      <c r="C53" s="5"/>
      <c r="D53" s="5"/>
    </row>
    <row r="54" spans="3:4" s="19" customFormat="1" x14ac:dyDescent="0.25">
      <c r="C54" s="5"/>
      <c r="D54" s="5"/>
    </row>
    <row r="55" spans="3:4" s="19" customFormat="1" x14ac:dyDescent="0.25">
      <c r="C55" s="5"/>
      <c r="D55" s="5"/>
    </row>
    <row r="56" spans="3:4" s="19" customFormat="1" x14ac:dyDescent="0.25">
      <c r="C56" s="5"/>
      <c r="D56" s="5"/>
    </row>
    <row r="57" spans="3:4" s="19" customFormat="1" x14ac:dyDescent="0.25">
      <c r="C57" s="5"/>
      <c r="D57" s="5"/>
    </row>
    <row r="58" spans="3:4" s="19" customFormat="1" x14ac:dyDescent="0.25">
      <c r="C58" s="5"/>
      <c r="D58" s="5"/>
    </row>
    <row r="59" spans="3:4" s="19" customFormat="1" x14ac:dyDescent="0.25">
      <c r="C59" s="5"/>
      <c r="D59" s="5"/>
    </row>
    <row r="60" spans="3:4" s="19" customFormat="1" x14ac:dyDescent="0.25">
      <c r="C60" s="5"/>
      <c r="D60" s="5"/>
    </row>
    <row r="61" spans="3:4" s="19" customFormat="1" x14ac:dyDescent="0.25">
      <c r="C61" s="5"/>
      <c r="D61" s="5"/>
    </row>
    <row r="62" spans="3:4" s="19" customFormat="1" x14ac:dyDescent="0.25">
      <c r="C62" s="5"/>
      <c r="D62" s="5"/>
    </row>
    <row r="63" spans="3:4" s="19" customFormat="1" x14ac:dyDescent="0.25">
      <c r="C63" s="5"/>
      <c r="D63" s="5"/>
    </row>
    <row r="64" spans="3:4" s="19" customFormat="1" x14ac:dyDescent="0.25">
      <c r="C64" s="5"/>
      <c r="D64" s="5"/>
    </row>
    <row r="65" spans="3:4" s="19" customFormat="1" x14ac:dyDescent="0.25">
      <c r="C65" s="5"/>
      <c r="D65" s="5"/>
    </row>
    <row r="66" spans="3:4" s="19" customFormat="1" x14ac:dyDescent="0.25">
      <c r="C66" s="5"/>
      <c r="D66" s="5"/>
    </row>
    <row r="67" spans="3:4" s="19" customFormat="1" x14ac:dyDescent="0.25">
      <c r="C67" s="5"/>
      <c r="D67" s="5"/>
    </row>
    <row r="68" spans="3:4" s="19" customFormat="1" x14ac:dyDescent="0.25">
      <c r="C68" s="5"/>
      <c r="D68" s="5"/>
    </row>
    <row r="69" spans="3:4" s="19" customFormat="1" x14ac:dyDescent="0.25">
      <c r="C69" s="5"/>
      <c r="D69" s="5"/>
    </row>
    <row r="70" spans="3:4" s="19" customFormat="1" x14ac:dyDescent="0.25">
      <c r="C70" s="5"/>
      <c r="D70" s="5"/>
    </row>
    <row r="71" spans="3:4" s="19" customFormat="1" x14ac:dyDescent="0.25">
      <c r="C71" s="5"/>
      <c r="D71" s="5"/>
    </row>
    <row r="72" spans="3:4" s="19" customFormat="1" x14ac:dyDescent="0.25">
      <c r="C72" s="5"/>
      <c r="D72" s="5"/>
    </row>
    <row r="73" spans="3:4" s="19" customFormat="1" x14ac:dyDescent="0.25">
      <c r="C73" s="5"/>
      <c r="D73" s="5"/>
    </row>
    <row r="74" spans="3:4" s="19" customFormat="1" x14ac:dyDescent="0.25">
      <c r="C74" s="5"/>
      <c r="D74" s="5"/>
    </row>
    <row r="75" spans="3:4" s="19" customFormat="1" x14ac:dyDescent="0.25">
      <c r="C75" s="5"/>
      <c r="D75" s="5"/>
    </row>
    <row r="76" spans="3:4" s="19" customFormat="1" x14ac:dyDescent="0.25">
      <c r="C76" s="5"/>
      <c r="D76" s="5"/>
    </row>
    <row r="77" spans="3:4" s="19" customFormat="1" x14ac:dyDescent="0.25">
      <c r="C77" s="5"/>
      <c r="D77" s="5"/>
    </row>
    <row r="78" spans="3:4" s="19" customFormat="1" x14ac:dyDescent="0.25">
      <c r="C78" s="5"/>
      <c r="D78" s="5"/>
    </row>
    <row r="79" spans="3:4" s="19" customFormat="1" x14ac:dyDescent="0.25">
      <c r="C79" s="5"/>
      <c r="D79" s="5"/>
    </row>
    <row r="80" spans="3:4" s="19" customFormat="1" x14ac:dyDescent="0.25">
      <c r="C80" s="5"/>
      <c r="D80" s="5"/>
    </row>
    <row r="81" spans="3:4" s="19" customFormat="1" x14ac:dyDescent="0.25">
      <c r="C81" s="5"/>
      <c r="D81" s="5"/>
    </row>
    <row r="82" spans="3:4" s="19" customFormat="1" x14ac:dyDescent="0.25">
      <c r="C82" s="5"/>
      <c r="D82" s="5"/>
    </row>
    <row r="83" spans="3:4" s="19" customFormat="1" x14ac:dyDescent="0.25">
      <c r="C83" s="5"/>
      <c r="D83" s="5"/>
    </row>
    <row r="84" spans="3:4" s="19" customFormat="1" x14ac:dyDescent="0.25">
      <c r="C84" s="5"/>
      <c r="D84" s="5"/>
    </row>
    <row r="85" spans="3:4" s="19" customFormat="1" x14ac:dyDescent="0.25">
      <c r="C85" s="5"/>
      <c r="D85" s="5"/>
    </row>
    <row r="86" spans="3:4" s="19" customFormat="1" x14ac:dyDescent="0.25">
      <c r="C86" s="5"/>
      <c r="D86" s="5"/>
    </row>
    <row r="87" spans="3:4" s="19" customFormat="1" x14ac:dyDescent="0.25">
      <c r="C87" s="5"/>
      <c r="D87" s="5"/>
    </row>
    <row r="88" spans="3:4" s="19" customFormat="1" x14ac:dyDescent="0.25">
      <c r="C88" s="5"/>
      <c r="D88" s="5"/>
    </row>
    <row r="89" spans="3:4" s="19" customFormat="1" x14ac:dyDescent="0.25">
      <c r="C89" s="5"/>
      <c r="D89" s="5"/>
    </row>
    <row r="90" spans="3:4" s="19" customFormat="1" x14ac:dyDescent="0.25">
      <c r="C90" s="5"/>
      <c r="D90" s="5"/>
    </row>
    <row r="91" spans="3:4" s="19" customFormat="1" x14ac:dyDescent="0.25">
      <c r="C91" s="5"/>
      <c r="D91" s="5"/>
    </row>
    <row r="92" spans="3:4" s="19" customFormat="1" x14ac:dyDescent="0.25">
      <c r="C92" s="5"/>
      <c r="D92" s="5"/>
    </row>
    <row r="93" spans="3:4" s="19" customFormat="1" x14ac:dyDescent="0.25">
      <c r="C93" s="5"/>
      <c r="D93" s="5"/>
    </row>
    <row r="94" spans="3:4" s="19" customFormat="1" x14ac:dyDescent="0.25">
      <c r="C94" s="5"/>
      <c r="D94" s="5"/>
    </row>
    <row r="95" spans="3:4" s="19" customFormat="1" x14ac:dyDescent="0.25">
      <c r="C95" s="5"/>
      <c r="D95" s="5"/>
    </row>
    <row r="96" spans="3:4" s="19" customFormat="1" x14ac:dyDescent="0.25">
      <c r="C96" s="5"/>
      <c r="D96" s="5"/>
    </row>
    <row r="97" spans="3:4" s="19" customFormat="1" x14ac:dyDescent="0.25">
      <c r="C97" s="5"/>
      <c r="D97" s="5"/>
    </row>
    <row r="98" spans="3:4" s="19" customFormat="1" x14ac:dyDescent="0.25">
      <c r="C98" s="5"/>
      <c r="D98" s="5"/>
    </row>
    <row r="99" spans="3:4" s="19" customFormat="1" x14ac:dyDescent="0.25">
      <c r="C99" s="5"/>
      <c r="D99" s="5"/>
    </row>
    <row r="100" spans="3:4" s="19" customFormat="1" x14ac:dyDescent="0.25">
      <c r="C100" s="5"/>
      <c r="D100" s="5"/>
    </row>
    <row r="101" spans="3:4" s="19" customFormat="1" x14ac:dyDescent="0.25">
      <c r="C101" s="5"/>
      <c r="D101" s="5"/>
    </row>
    <row r="102" spans="3:4" s="19" customFormat="1" x14ac:dyDescent="0.25">
      <c r="C102" s="5"/>
      <c r="D102" s="5"/>
    </row>
    <row r="103" spans="3:4" s="19" customFormat="1" x14ac:dyDescent="0.25">
      <c r="C103" s="5"/>
      <c r="D103" s="5"/>
    </row>
    <row r="104" spans="3:4" s="19" customFormat="1" x14ac:dyDescent="0.25">
      <c r="C104" s="5"/>
      <c r="D104" s="5"/>
    </row>
    <row r="105" spans="3:4" s="19" customFormat="1" x14ac:dyDescent="0.25">
      <c r="C105" s="5"/>
      <c r="D105" s="5"/>
    </row>
    <row r="106" spans="3:4" s="19" customFormat="1" x14ac:dyDescent="0.25">
      <c r="C106" s="5"/>
      <c r="D106" s="5"/>
    </row>
    <row r="107" spans="3:4" s="19" customFormat="1" x14ac:dyDescent="0.25">
      <c r="C107" s="5"/>
      <c r="D107" s="5"/>
    </row>
    <row r="108" spans="3:4" s="19" customFormat="1" x14ac:dyDescent="0.25">
      <c r="C108" s="5"/>
      <c r="D108" s="5"/>
    </row>
    <row r="109" spans="3:4" s="19" customFormat="1" x14ac:dyDescent="0.25">
      <c r="C109" s="5"/>
      <c r="D109" s="5"/>
    </row>
    <row r="110" spans="3:4" s="19" customFormat="1" x14ac:dyDescent="0.25">
      <c r="C110" s="5"/>
      <c r="D110" s="5"/>
    </row>
    <row r="111" spans="3:4" s="19" customFormat="1" x14ac:dyDescent="0.25">
      <c r="C111" s="5"/>
      <c r="D111" s="5"/>
    </row>
    <row r="112" spans="3:4" s="19" customFormat="1" x14ac:dyDescent="0.25">
      <c r="C112" s="5"/>
      <c r="D112" s="5"/>
    </row>
    <row r="113" spans="3:4" s="19" customFormat="1" x14ac:dyDescent="0.25">
      <c r="C113" s="5"/>
      <c r="D113" s="5"/>
    </row>
    <row r="114" spans="3:4" s="19" customFormat="1" x14ac:dyDescent="0.25">
      <c r="C114" s="5"/>
      <c r="D114" s="5"/>
    </row>
    <row r="115" spans="3:4" s="19" customFormat="1" x14ac:dyDescent="0.25">
      <c r="C115" s="5"/>
      <c r="D115" s="5"/>
    </row>
    <row r="116" spans="3:4" s="19" customFormat="1" x14ac:dyDescent="0.25">
      <c r="C116" s="5"/>
      <c r="D116" s="5"/>
    </row>
    <row r="117" spans="3:4" s="19" customFormat="1" x14ac:dyDescent="0.25">
      <c r="C117" s="5"/>
      <c r="D117" s="5"/>
    </row>
    <row r="118" spans="3:4" s="19" customFormat="1" x14ac:dyDescent="0.25">
      <c r="C118" s="5"/>
      <c r="D118" s="5"/>
    </row>
    <row r="119" spans="3:4" s="19" customFormat="1" x14ac:dyDescent="0.25">
      <c r="C119" s="5"/>
      <c r="D119" s="5"/>
    </row>
    <row r="120" spans="3:4" s="19" customFormat="1" x14ac:dyDescent="0.25">
      <c r="C120" s="5"/>
      <c r="D120" s="5"/>
    </row>
    <row r="121" spans="3:4" s="19" customFormat="1" x14ac:dyDescent="0.25">
      <c r="C121" s="5"/>
      <c r="D121" s="5"/>
    </row>
    <row r="122" spans="3:4" s="19" customFormat="1" x14ac:dyDescent="0.25">
      <c r="C122" s="5"/>
      <c r="D122" s="5"/>
    </row>
    <row r="123" spans="3:4" s="19" customFormat="1" x14ac:dyDescent="0.25">
      <c r="C123" s="5"/>
      <c r="D123" s="5"/>
    </row>
    <row r="124" spans="3:4" s="19" customFormat="1" x14ac:dyDescent="0.25">
      <c r="C124" s="5"/>
      <c r="D124" s="5"/>
    </row>
    <row r="125" spans="3:4" s="19" customFormat="1" x14ac:dyDescent="0.25">
      <c r="C125" s="5"/>
      <c r="D125" s="5"/>
    </row>
    <row r="126" spans="3:4" s="19" customFormat="1" x14ac:dyDescent="0.25">
      <c r="C126" s="5"/>
      <c r="D126" s="5"/>
    </row>
    <row r="127" spans="3:4" s="19" customFormat="1" x14ac:dyDescent="0.25">
      <c r="C127" s="5"/>
      <c r="D127" s="5"/>
    </row>
    <row r="128" spans="3:4" s="19" customFormat="1" x14ac:dyDescent="0.25">
      <c r="C128" s="5"/>
      <c r="D128" s="5"/>
    </row>
    <row r="129" spans="3:4" s="19" customFormat="1" x14ac:dyDescent="0.25">
      <c r="C129" s="5"/>
      <c r="D129" s="5"/>
    </row>
    <row r="130" spans="3:4" s="19" customFormat="1" x14ac:dyDescent="0.25">
      <c r="C130" s="5"/>
      <c r="D130" s="5"/>
    </row>
    <row r="131" spans="3:4" s="19" customFormat="1" x14ac:dyDescent="0.25">
      <c r="C131" s="5"/>
      <c r="D131" s="5"/>
    </row>
    <row r="132" spans="3:4" s="19" customFormat="1" x14ac:dyDescent="0.25">
      <c r="C132" s="5"/>
      <c r="D132" s="5"/>
    </row>
    <row r="133" spans="3:4" s="19" customFormat="1" x14ac:dyDescent="0.25">
      <c r="C133" s="5"/>
      <c r="D133" s="5"/>
    </row>
    <row r="134" spans="3:4" s="19" customFormat="1" x14ac:dyDescent="0.25">
      <c r="C134" s="5"/>
      <c r="D134" s="5"/>
    </row>
    <row r="135" spans="3:4" s="19" customFormat="1" x14ac:dyDescent="0.25">
      <c r="C135" s="5"/>
      <c r="D135" s="5"/>
    </row>
    <row r="136" spans="3:4" s="19" customFormat="1" x14ac:dyDescent="0.25">
      <c r="C136" s="5"/>
      <c r="D136" s="5"/>
    </row>
    <row r="137" spans="3:4" s="19" customFormat="1" x14ac:dyDescent="0.25">
      <c r="C137" s="5"/>
      <c r="D137" s="5"/>
    </row>
    <row r="138" spans="3:4" s="19" customFormat="1" x14ac:dyDescent="0.25">
      <c r="C138" s="5"/>
      <c r="D138" s="5"/>
    </row>
    <row r="139" spans="3:4" s="19" customFormat="1" x14ac:dyDescent="0.25">
      <c r="C139" s="5"/>
      <c r="D139" s="5"/>
    </row>
    <row r="140" spans="3:4" s="19" customFormat="1" x14ac:dyDescent="0.25">
      <c r="C140" s="5"/>
      <c r="D140" s="5"/>
    </row>
    <row r="141" spans="3:4" s="19" customFormat="1" x14ac:dyDescent="0.25">
      <c r="C141" s="5"/>
      <c r="D141" s="5"/>
    </row>
    <row r="142" spans="3:4" s="19" customFormat="1" x14ac:dyDescent="0.25">
      <c r="C142" s="5"/>
      <c r="D142" s="5"/>
    </row>
    <row r="143" spans="3:4" s="19" customFormat="1" x14ac:dyDescent="0.25">
      <c r="C143" s="5"/>
      <c r="D143" s="5"/>
    </row>
    <row r="144" spans="3:4" s="19" customFormat="1" x14ac:dyDescent="0.25">
      <c r="C144" s="5"/>
      <c r="D144" s="5"/>
    </row>
    <row r="145" spans="3:4" s="19" customFormat="1" x14ac:dyDescent="0.25">
      <c r="C145" s="5"/>
      <c r="D145" s="5"/>
    </row>
    <row r="146" spans="3:4" s="19" customFormat="1" x14ac:dyDescent="0.25">
      <c r="C146" s="5"/>
      <c r="D146" s="5"/>
    </row>
    <row r="147" spans="3:4" s="19" customFormat="1" x14ac:dyDescent="0.25">
      <c r="C147" s="5"/>
      <c r="D147" s="5"/>
    </row>
    <row r="148" spans="3:4" s="19" customFormat="1" x14ac:dyDescent="0.25">
      <c r="C148" s="5"/>
      <c r="D148" s="5"/>
    </row>
    <row r="149" spans="3:4" s="19" customFormat="1" x14ac:dyDescent="0.25">
      <c r="C149" s="5"/>
      <c r="D149" s="5"/>
    </row>
    <row r="150" spans="3:4" s="19" customFormat="1" x14ac:dyDescent="0.25">
      <c r="C150" s="5"/>
      <c r="D150" s="5"/>
    </row>
    <row r="151" spans="3:4" s="19" customFormat="1" x14ac:dyDescent="0.25">
      <c r="C151" s="5"/>
      <c r="D151" s="5"/>
    </row>
    <row r="152" spans="3:4" s="19" customFormat="1" x14ac:dyDescent="0.25">
      <c r="C152" s="5"/>
      <c r="D152" s="5"/>
    </row>
    <row r="153" spans="3:4" s="19" customFormat="1" x14ac:dyDescent="0.25">
      <c r="C153" s="5"/>
      <c r="D153" s="5"/>
    </row>
    <row r="154" spans="3:4" s="19" customFormat="1" x14ac:dyDescent="0.25">
      <c r="C154" s="5"/>
      <c r="D154" s="5"/>
    </row>
    <row r="155" spans="3:4" s="19" customFormat="1" x14ac:dyDescent="0.25">
      <c r="C155" s="5"/>
      <c r="D155" s="5"/>
    </row>
    <row r="156" spans="3:4" s="19" customFormat="1" x14ac:dyDescent="0.25">
      <c r="C156" s="5"/>
      <c r="D156" s="5"/>
    </row>
    <row r="157" spans="3:4" s="19" customFormat="1" x14ac:dyDescent="0.25">
      <c r="C157" s="5"/>
      <c r="D157" s="5"/>
    </row>
    <row r="158" spans="3:4" s="19" customFormat="1" x14ac:dyDescent="0.25">
      <c r="C158" s="5"/>
      <c r="D158" s="5"/>
    </row>
    <row r="159" spans="3:4" s="19" customFormat="1" x14ac:dyDescent="0.25">
      <c r="C159" s="5"/>
      <c r="D159" s="5"/>
    </row>
    <row r="160" spans="3:4" s="19" customFormat="1" x14ac:dyDescent="0.25">
      <c r="C160" s="5"/>
      <c r="D160" s="5"/>
    </row>
    <row r="161" spans="3:4" s="19" customFormat="1" x14ac:dyDescent="0.25">
      <c r="C161" s="5"/>
      <c r="D161" s="5"/>
    </row>
    <row r="162" spans="3:4" s="19" customFormat="1" x14ac:dyDescent="0.25">
      <c r="C162" s="5"/>
      <c r="D162" s="5"/>
    </row>
    <row r="163" spans="3:4" s="19" customFormat="1" x14ac:dyDescent="0.25">
      <c r="C163" s="5"/>
      <c r="D163" s="5"/>
    </row>
    <row r="164" spans="3:4" s="19" customFormat="1" x14ac:dyDescent="0.25">
      <c r="C164" s="5"/>
      <c r="D164" s="5"/>
    </row>
    <row r="165" spans="3:4" s="19" customFormat="1" x14ac:dyDescent="0.25">
      <c r="C165" s="5"/>
      <c r="D165" s="5"/>
    </row>
    <row r="166" spans="3:4" s="19" customFormat="1" x14ac:dyDescent="0.25">
      <c r="C166" s="5"/>
      <c r="D166" s="5"/>
    </row>
    <row r="167" spans="3:4" s="19" customFormat="1" x14ac:dyDescent="0.25">
      <c r="C167" s="5"/>
      <c r="D167" s="5"/>
    </row>
    <row r="168" spans="3:4" s="19" customFormat="1" x14ac:dyDescent="0.25">
      <c r="C168" s="5"/>
      <c r="D168" s="5"/>
    </row>
    <row r="169" spans="3:4" s="19" customFormat="1" x14ac:dyDescent="0.25">
      <c r="C169" s="5"/>
      <c r="D169" s="5"/>
    </row>
    <row r="170" spans="3:4" s="19" customFormat="1" x14ac:dyDescent="0.25">
      <c r="C170" s="5"/>
      <c r="D170" s="5"/>
    </row>
    <row r="171" spans="3:4" s="19" customFormat="1" x14ac:dyDescent="0.25">
      <c r="C171" s="5"/>
      <c r="D171" s="5"/>
    </row>
    <row r="172" spans="3:4" s="19" customFormat="1" x14ac:dyDescent="0.25">
      <c r="C172" s="5"/>
      <c r="D172" s="5"/>
    </row>
    <row r="173" spans="3:4" s="19" customFormat="1" x14ac:dyDescent="0.25">
      <c r="C173" s="5"/>
      <c r="D173" s="5"/>
    </row>
    <row r="174" spans="3:4" s="19" customFormat="1" x14ac:dyDescent="0.25">
      <c r="C174" s="5"/>
      <c r="D174" s="5"/>
    </row>
    <row r="175" spans="3:4" s="19" customFormat="1" x14ac:dyDescent="0.25">
      <c r="C175" s="5"/>
      <c r="D175" s="5"/>
    </row>
    <row r="176" spans="3:4" s="19" customFormat="1" x14ac:dyDescent="0.25">
      <c r="C176" s="5"/>
      <c r="D176" s="5"/>
    </row>
    <row r="177" spans="3:4" s="19" customFormat="1" x14ac:dyDescent="0.25">
      <c r="C177" s="5"/>
      <c r="D177" s="5"/>
    </row>
    <row r="178" spans="3:4" s="19" customFormat="1" x14ac:dyDescent="0.25">
      <c r="C178" s="5"/>
      <c r="D178" s="5"/>
    </row>
    <row r="179" spans="3:4" s="19" customFormat="1" x14ac:dyDescent="0.25">
      <c r="C179" s="5"/>
      <c r="D179" s="5"/>
    </row>
    <row r="180" spans="3:4" s="19" customFormat="1" x14ac:dyDescent="0.25">
      <c r="C180" s="5"/>
      <c r="D180" s="5"/>
    </row>
    <row r="181" spans="3:4" s="19" customFormat="1" x14ac:dyDescent="0.25">
      <c r="C181" s="5"/>
      <c r="D181" s="5"/>
    </row>
    <row r="182" spans="3:4" s="19" customFormat="1" x14ac:dyDescent="0.25">
      <c r="C182" s="5"/>
      <c r="D182" s="5"/>
    </row>
    <row r="183" spans="3:4" s="19" customFormat="1" x14ac:dyDescent="0.25">
      <c r="C183" s="5"/>
      <c r="D183" s="5"/>
    </row>
    <row r="184" spans="3:4" s="19" customFormat="1" x14ac:dyDescent="0.25">
      <c r="C184" s="5"/>
      <c r="D184" s="5"/>
    </row>
    <row r="185" spans="3:4" s="19" customFormat="1" x14ac:dyDescent="0.25">
      <c r="C185" s="5"/>
      <c r="D185" s="5"/>
    </row>
    <row r="186" spans="3:4" s="19" customFormat="1" x14ac:dyDescent="0.25">
      <c r="C186" s="5"/>
      <c r="D186" s="5"/>
    </row>
    <row r="187" spans="3:4" s="19" customFormat="1" x14ac:dyDescent="0.25">
      <c r="C187" s="5"/>
      <c r="D187" s="5"/>
    </row>
    <row r="188" spans="3:4" s="19" customFormat="1" x14ac:dyDescent="0.25">
      <c r="C188" s="5"/>
      <c r="D188" s="5"/>
    </row>
    <row r="189" spans="3:4" s="19" customFormat="1" x14ac:dyDescent="0.25">
      <c r="C189" s="5"/>
      <c r="D189" s="5"/>
    </row>
    <row r="190" spans="3:4" s="19" customFormat="1" x14ac:dyDescent="0.25">
      <c r="C190" s="5"/>
      <c r="D190" s="5"/>
    </row>
    <row r="191" spans="3:4" s="19" customFormat="1" x14ac:dyDescent="0.25">
      <c r="C191" s="5"/>
      <c r="D191" s="5"/>
    </row>
    <row r="192" spans="3:4" s="19" customFormat="1" x14ac:dyDescent="0.25">
      <c r="C192" s="5"/>
      <c r="D192" s="5"/>
    </row>
    <row r="193" spans="3:4" s="19" customFormat="1" x14ac:dyDescent="0.25">
      <c r="C193" s="5"/>
      <c r="D193" s="5"/>
    </row>
    <row r="194" spans="3:4" s="19" customFormat="1" x14ac:dyDescent="0.25">
      <c r="C194" s="5"/>
      <c r="D194" s="5"/>
    </row>
    <row r="195" spans="3:4" s="19" customFormat="1" x14ac:dyDescent="0.25">
      <c r="C195" s="5"/>
      <c r="D195" s="5"/>
    </row>
    <row r="196" spans="3:4" s="19" customFormat="1" x14ac:dyDescent="0.25">
      <c r="C196" s="5"/>
      <c r="D196" s="5"/>
    </row>
    <row r="197" spans="3:4" s="19" customFormat="1" x14ac:dyDescent="0.25">
      <c r="C197" s="5"/>
      <c r="D197" s="5"/>
    </row>
    <row r="198" spans="3:4" s="19" customFormat="1" x14ac:dyDescent="0.25">
      <c r="C198" s="5"/>
      <c r="D198" s="5"/>
    </row>
    <row r="199" spans="3:4" s="19" customFormat="1" x14ac:dyDescent="0.25">
      <c r="C199" s="5"/>
      <c r="D199" s="5"/>
    </row>
    <row r="200" spans="3:4" s="19" customFormat="1" x14ac:dyDescent="0.25">
      <c r="C200" s="5"/>
      <c r="D200" s="5"/>
    </row>
    <row r="201" spans="3:4" s="19" customFormat="1" x14ac:dyDescent="0.25">
      <c r="C201" s="5"/>
      <c r="D201" s="5"/>
    </row>
    <row r="202" spans="3:4" s="19" customFormat="1" x14ac:dyDescent="0.25">
      <c r="C202" s="5"/>
      <c r="D202" s="5"/>
    </row>
    <row r="203" spans="3:4" s="19" customFormat="1" x14ac:dyDescent="0.25">
      <c r="C203" s="5"/>
      <c r="D203" s="5"/>
    </row>
    <row r="204" spans="3:4" s="19" customFormat="1" x14ac:dyDescent="0.25">
      <c r="C204" s="5"/>
      <c r="D204" s="5"/>
    </row>
    <row r="205" spans="3:4" s="19" customFormat="1" x14ac:dyDescent="0.25">
      <c r="C205" s="5"/>
      <c r="D205" s="5"/>
    </row>
    <row r="206" spans="3:4" s="19" customFormat="1" x14ac:dyDescent="0.25">
      <c r="C206" s="5"/>
      <c r="D206" s="5"/>
    </row>
    <row r="207" spans="3:4" s="19" customFormat="1" x14ac:dyDescent="0.25">
      <c r="C207" s="5"/>
      <c r="D207" s="5"/>
    </row>
    <row r="208" spans="3:4" s="19" customFormat="1" x14ac:dyDescent="0.25">
      <c r="C208" s="5"/>
      <c r="D208" s="5"/>
    </row>
    <row r="209" spans="3:4" s="19" customFormat="1" x14ac:dyDescent="0.25">
      <c r="C209" s="5"/>
      <c r="D209" s="5"/>
    </row>
    <row r="210" spans="3:4" s="19" customFormat="1" x14ac:dyDescent="0.25">
      <c r="C210" s="5"/>
      <c r="D210" s="5"/>
    </row>
    <row r="211" spans="3:4" s="19" customFormat="1" x14ac:dyDescent="0.25">
      <c r="C211" s="5"/>
      <c r="D211" s="5"/>
    </row>
    <row r="212" spans="3:4" s="19" customFormat="1" x14ac:dyDescent="0.25">
      <c r="C212" s="5"/>
      <c r="D212" s="5"/>
    </row>
    <row r="213" spans="3:4" s="19" customFormat="1" x14ac:dyDescent="0.25">
      <c r="C213" s="5"/>
      <c r="D213" s="5"/>
    </row>
    <row r="214" spans="3:4" s="19" customFormat="1" x14ac:dyDescent="0.25">
      <c r="C214" s="5"/>
      <c r="D214" s="5"/>
    </row>
    <row r="215" spans="3:4" s="19" customFormat="1" x14ac:dyDescent="0.25">
      <c r="C215" s="5"/>
      <c r="D215" s="5"/>
    </row>
    <row r="216" spans="3:4" s="19" customFormat="1" x14ac:dyDescent="0.25">
      <c r="C216" s="5"/>
      <c r="D216" s="5"/>
    </row>
    <row r="217" spans="3:4" s="19" customFormat="1" x14ac:dyDescent="0.25">
      <c r="C217" s="5"/>
      <c r="D217" s="5"/>
    </row>
    <row r="218" spans="3:4" s="19" customFormat="1" x14ac:dyDescent="0.25">
      <c r="C218" s="5"/>
      <c r="D218" s="5"/>
    </row>
    <row r="219" spans="3:4" s="19" customFormat="1" x14ac:dyDescent="0.25">
      <c r="C219" s="5"/>
      <c r="D219" s="5"/>
    </row>
    <row r="220" spans="3:4" s="19" customFormat="1" x14ac:dyDescent="0.25">
      <c r="C220" s="5"/>
      <c r="D220" s="5"/>
    </row>
    <row r="221" spans="3:4" s="19" customFormat="1" x14ac:dyDescent="0.25">
      <c r="C221" s="5"/>
      <c r="D221" s="5"/>
    </row>
    <row r="222" spans="3:4" s="19" customFormat="1" x14ac:dyDescent="0.25">
      <c r="C222" s="5"/>
      <c r="D222" s="5"/>
    </row>
    <row r="223" spans="3:4" s="19" customFormat="1" x14ac:dyDescent="0.25">
      <c r="C223" s="5"/>
      <c r="D223" s="5"/>
    </row>
    <row r="224" spans="3:4" s="19" customFormat="1" x14ac:dyDescent="0.25">
      <c r="C224" s="5"/>
      <c r="D224" s="5"/>
    </row>
    <row r="225" spans="3:4" s="19" customFormat="1" x14ac:dyDescent="0.25">
      <c r="C225" s="5"/>
      <c r="D225" s="5"/>
    </row>
    <row r="226" spans="3:4" s="19" customFormat="1" x14ac:dyDescent="0.25">
      <c r="C226" s="5"/>
      <c r="D226" s="5"/>
    </row>
    <row r="227" spans="3:4" s="19" customFormat="1" x14ac:dyDescent="0.25">
      <c r="C227" s="5"/>
      <c r="D227" s="5"/>
    </row>
    <row r="228" spans="3:4" s="19" customFormat="1" x14ac:dyDescent="0.25">
      <c r="C228" s="5"/>
      <c r="D228" s="5"/>
    </row>
    <row r="229" spans="3:4" s="19" customFormat="1" x14ac:dyDescent="0.25">
      <c r="C229" s="5"/>
      <c r="D229" s="5"/>
    </row>
    <row r="230" spans="3:4" s="19" customFormat="1" x14ac:dyDescent="0.25">
      <c r="C230" s="5"/>
      <c r="D230" s="5"/>
    </row>
    <row r="231" spans="3:4" s="19" customFormat="1" x14ac:dyDescent="0.25">
      <c r="C231" s="5"/>
      <c r="D231" s="5"/>
    </row>
    <row r="232" spans="3:4" s="19" customFormat="1" x14ac:dyDescent="0.25">
      <c r="C232" s="5"/>
      <c r="D232" s="5"/>
    </row>
    <row r="233" spans="3:4" s="19" customFormat="1" x14ac:dyDescent="0.25">
      <c r="C233" s="5"/>
      <c r="D233" s="5"/>
    </row>
    <row r="234" spans="3:4" s="19" customFormat="1" x14ac:dyDescent="0.25">
      <c r="C234" s="5"/>
      <c r="D234" s="5"/>
    </row>
    <row r="235" spans="3:4" s="19" customFormat="1" x14ac:dyDescent="0.25">
      <c r="C235" s="5"/>
      <c r="D235" s="5"/>
    </row>
    <row r="236" spans="3:4" s="19" customFormat="1" x14ac:dyDescent="0.25">
      <c r="C236" s="5"/>
      <c r="D236" s="5"/>
    </row>
    <row r="237" spans="3:4" s="19" customFormat="1" x14ac:dyDescent="0.25">
      <c r="C237" s="5"/>
      <c r="D237" s="5"/>
    </row>
    <row r="238" spans="3:4" s="19" customFormat="1" x14ac:dyDescent="0.25">
      <c r="C238" s="5"/>
      <c r="D238" s="5"/>
    </row>
    <row r="239" spans="3:4" s="19" customFormat="1" x14ac:dyDescent="0.25">
      <c r="C239" s="5"/>
      <c r="D239" s="5"/>
    </row>
    <row r="240" spans="3:4" s="19" customFormat="1" x14ac:dyDescent="0.25">
      <c r="C240" s="5"/>
      <c r="D240" s="5"/>
    </row>
    <row r="241" spans="3:4" s="19" customFormat="1" x14ac:dyDescent="0.25">
      <c r="C241" s="5"/>
      <c r="D241" s="5"/>
    </row>
    <row r="242" spans="3:4" s="19" customFormat="1" x14ac:dyDescent="0.25">
      <c r="C242" s="5"/>
      <c r="D242" s="5"/>
    </row>
    <row r="243" spans="3:4" s="19" customFormat="1" x14ac:dyDescent="0.25">
      <c r="C243" s="5"/>
      <c r="D243" s="5"/>
    </row>
    <row r="244" spans="3:4" s="19" customFormat="1" x14ac:dyDescent="0.25">
      <c r="C244" s="5"/>
      <c r="D244" s="5"/>
    </row>
    <row r="245" spans="3:4" s="19" customFormat="1" x14ac:dyDescent="0.25">
      <c r="C245" s="5"/>
      <c r="D245" s="5"/>
    </row>
    <row r="246" spans="3:4" s="19" customFormat="1" x14ac:dyDescent="0.25">
      <c r="C246" s="5"/>
      <c r="D246" s="5"/>
    </row>
    <row r="247" spans="3:4" s="19" customFormat="1" x14ac:dyDescent="0.25">
      <c r="C247" s="5"/>
      <c r="D247" s="5"/>
    </row>
    <row r="248" spans="3:4" s="19" customFormat="1" x14ac:dyDescent="0.25">
      <c r="C248" s="5"/>
      <c r="D248" s="5"/>
    </row>
    <row r="249" spans="3:4" s="19" customFormat="1" x14ac:dyDescent="0.25">
      <c r="C249" s="5"/>
      <c r="D249" s="5"/>
    </row>
    <row r="250" spans="3:4" s="19" customFormat="1" x14ac:dyDescent="0.25">
      <c r="C250" s="5"/>
      <c r="D250" s="5"/>
    </row>
    <row r="251" spans="3:4" s="19" customFormat="1" x14ac:dyDescent="0.25">
      <c r="C251" s="5"/>
      <c r="D251" s="5"/>
    </row>
    <row r="252" spans="3:4" s="19" customFormat="1" x14ac:dyDescent="0.25">
      <c r="C252" s="5"/>
      <c r="D252" s="5"/>
    </row>
    <row r="253" spans="3:4" s="19" customFormat="1" x14ac:dyDescent="0.25">
      <c r="C253" s="5"/>
      <c r="D253" s="5"/>
    </row>
    <row r="254" spans="3:4" s="19" customFormat="1" x14ac:dyDescent="0.25">
      <c r="C254" s="5"/>
      <c r="D254" s="5"/>
    </row>
    <row r="255" spans="3:4" s="19" customFormat="1" x14ac:dyDescent="0.25">
      <c r="C255" s="5"/>
      <c r="D255" s="5"/>
    </row>
    <row r="256" spans="3:4" s="19" customFormat="1" x14ac:dyDescent="0.25">
      <c r="C256" s="5"/>
      <c r="D256" s="5"/>
    </row>
    <row r="257" spans="3:4" s="19" customFormat="1" x14ac:dyDescent="0.25">
      <c r="C257" s="5"/>
      <c r="D257" s="5"/>
    </row>
    <row r="258" spans="3:4" s="19" customFormat="1" x14ac:dyDescent="0.25">
      <c r="C258" s="5"/>
      <c r="D258" s="5"/>
    </row>
    <row r="259" spans="3:4" s="19" customFormat="1" x14ac:dyDescent="0.25">
      <c r="C259" s="5"/>
      <c r="D259" s="5"/>
    </row>
    <row r="260" spans="3:4" s="19" customFormat="1" x14ac:dyDescent="0.25">
      <c r="C260" s="5"/>
      <c r="D260" s="5"/>
    </row>
    <row r="261" spans="3:4" s="19" customFormat="1" x14ac:dyDescent="0.25">
      <c r="C261" s="5"/>
      <c r="D261" s="5"/>
    </row>
    <row r="262" spans="3:4" s="19" customFormat="1" x14ac:dyDescent="0.25">
      <c r="C262" s="5"/>
      <c r="D262" s="5"/>
    </row>
    <row r="263" spans="3:4" s="19" customFormat="1" x14ac:dyDescent="0.25">
      <c r="C263" s="5"/>
      <c r="D263" s="5"/>
    </row>
    <row r="264" spans="3:4" s="19" customFormat="1" x14ac:dyDescent="0.25">
      <c r="C264" s="5"/>
      <c r="D264" s="5"/>
    </row>
    <row r="265" spans="3:4" s="19" customFormat="1" x14ac:dyDescent="0.25">
      <c r="C265" s="5"/>
      <c r="D265" s="5"/>
    </row>
    <row r="266" spans="3:4" s="19" customFormat="1" x14ac:dyDescent="0.25">
      <c r="C266" s="5"/>
      <c r="D266" s="5"/>
    </row>
    <row r="267" spans="3:4" s="19" customFormat="1" x14ac:dyDescent="0.25">
      <c r="C267" s="5"/>
      <c r="D267" s="5"/>
    </row>
    <row r="268" spans="3:4" s="19" customFormat="1" x14ac:dyDescent="0.25">
      <c r="C268" s="5"/>
      <c r="D268" s="5"/>
    </row>
    <row r="269" spans="3:4" s="19" customFormat="1" x14ac:dyDescent="0.25">
      <c r="C269" s="5"/>
      <c r="D269" s="5"/>
    </row>
    <row r="270" spans="3:4" s="19" customFormat="1" x14ac:dyDescent="0.25">
      <c r="C270" s="5"/>
      <c r="D270" s="5"/>
    </row>
    <row r="271" spans="3:4" s="19" customFormat="1" x14ac:dyDescent="0.25">
      <c r="C271" s="5"/>
      <c r="D271" s="5"/>
    </row>
    <row r="272" spans="3:4" s="19" customFormat="1" x14ac:dyDescent="0.25">
      <c r="C272" s="5"/>
      <c r="D272" s="5"/>
    </row>
    <row r="273" spans="3:4" s="19" customFormat="1" x14ac:dyDescent="0.25">
      <c r="C273" s="5"/>
      <c r="D273" s="5"/>
    </row>
    <row r="274" spans="3:4" s="19" customFormat="1" x14ac:dyDescent="0.25">
      <c r="C274" s="5"/>
      <c r="D274" s="5"/>
    </row>
    <row r="275" spans="3:4" s="19" customFormat="1" x14ac:dyDescent="0.25">
      <c r="C275" s="5"/>
      <c r="D275" s="5"/>
    </row>
    <row r="276" spans="3:4" s="19" customFormat="1" x14ac:dyDescent="0.25">
      <c r="C276" s="5"/>
      <c r="D276" s="5"/>
    </row>
    <row r="277" spans="3:4" s="19" customFormat="1" x14ac:dyDescent="0.25">
      <c r="C277" s="5"/>
      <c r="D277" s="5"/>
    </row>
    <row r="278" spans="3:4" s="19" customFormat="1" x14ac:dyDescent="0.25">
      <c r="C278" s="5"/>
      <c r="D278" s="5"/>
    </row>
    <row r="279" spans="3:4" s="19" customFormat="1" x14ac:dyDescent="0.25">
      <c r="C279" s="5"/>
      <c r="D279" s="5"/>
    </row>
    <row r="280" spans="3:4" s="19" customFormat="1" x14ac:dyDescent="0.25">
      <c r="C280" s="5"/>
      <c r="D280" s="5"/>
    </row>
    <row r="281" spans="3:4" s="19" customFormat="1" x14ac:dyDescent="0.25">
      <c r="C281" s="5"/>
      <c r="D281" s="5"/>
    </row>
    <row r="282" spans="3:4" s="19" customFormat="1" x14ac:dyDescent="0.25">
      <c r="C282" s="5"/>
      <c r="D282" s="5"/>
    </row>
    <row r="283" spans="3:4" s="19" customFormat="1" x14ac:dyDescent="0.25">
      <c r="C283" s="5"/>
      <c r="D283" s="5"/>
    </row>
    <row r="284" spans="3:4" s="19" customFormat="1" x14ac:dyDescent="0.25">
      <c r="C284" s="5"/>
      <c r="D284" s="5"/>
    </row>
    <row r="285" spans="3:4" s="19" customFormat="1" x14ac:dyDescent="0.25">
      <c r="C285" s="5"/>
      <c r="D285" s="5"/>
    </row>
    <row r="286" spans="3:4" s="19" customFormat="1" x14ac:dyDescent="0.25">
      <c r="C286" s="5"/>
      <c r="D286" s="5"/>
    </row>
    <row r="287" spans="3:4" s="19" customFormat="1" x14ac:dyDescent="0.25">
      <c r="C287" s="5"/>
      <c r="D287" s="5"/>
    </row>
    <row r="288" spans="3:4" s="19" customFormat="1" x14ac:dyDescent="0.25">
      <c r="C288" s="5"/>
      <c r="D288" s="5"/>
    </row>
    <row r="289" spans="3:4" s="19" customFormat="1" x14ac:dyDescent="0.25">
      <c r="C289" s="5"/>
      <c r="D289" s="5"/>
    </row>
    <row r="290" spans="3:4" s="19" customFormat="1" x14ac:dyDescent="0.25">
      <c r="C290" s="5"/>
      <c r="D290" s="5"/>
    </row>
    <row r="291" spans="3:4" s="19" customFormat="1" x14ac:dyDescent="0.25">
      <c r="C291" s="5"/>
      <c r="D291" s="5"/>
    </row>
    <row r="292" spans="3:4" s="19" customFormat="1" x14ac:dyDescent="0.25">
      <c r="C292" s="5"/>
      <c r="D292" s="5"/>
    </row>
    <row r="293" spans="3:4" s="19" customFormat="1" x14ac:dyDescent="0.25">
      <c r="C293" s="5"/>
      <c r="D293" s="5"/>
    </row>
    <row r="294" spans="3:4" s="19" customFormat="1" x14ac:dyDescent="0.25">
      <c r="C294" s="5"/>
      <c r="D294" s="5"/>
    </row>
    <row r="295" spans="3:4" s="19" customFormat="1" x14ac:dyDescent="0.25">
      <c r="C295" s="5"/>
      <c r="D295" s="5"/>
    </row>
    <row r="296" spans="3:4" s="19" customFormat="1" x14ac:dyDescent="0.25">
      <c r="C296" s="5"/>
      <c r="D296" s="5"/>
    </row>
    <row r="297" spans="3:4" s="19" customFormat="1" x14ac:dyDescent="0.25">
      <c r="C297" s="5"/>
      <c r="D297" s="5"/>
    </row>
    <row r="298" spans="3:4" s="19" customFormat="1" x14ac:dyDescent="0.25">
      <c r="C298" s="5"/>
      <c r="D298" s="5"/>
    </row>
    <row r="299" spans="3:4" s="19" customFormat="1" x14ac:dyDescent="0.25">
      <c r="C299" s="5"/>
      <c r="D299" s="5"/>
    </row>
    <row r="300" spans="3:4" s="19" customFormat="1" x14ac:dyDescent="0.25">
      <c r="C300" s="5"/>
      <c r="D300" s="5"/>
    </row>
    <row r="301" spans="3:4" s="19" customFormat="1" x14ac:dyDescent="0.25">
      <c r="C301" s="5"/>
      <c r="D301" s="5"/>
    </row>
    <row r="302" spans="3:4" s="19" customFormat="1" x14ac:dyDescent="0.25">
      <c r="C302" s="5"/>
      <c r="D302" s="5"/>
    </row>
    <row r="303" spans="3:4" s="19" customFormat="1" x14ac:dyDescent="0.25">
      <c r="C303" s="5"/>
      <c r="D303" s="5"/>
    </row>
    <row r="304" spans="3:4" s="19" customFormat="1" x14ac:dyDescent="0.25">
      <c r="C304" s="5"/>
      <c r="D304" s="5"/>
    </row>
    <row r="305" spans="3:4" s="19" customFormat="1" x14ac:dyDescent="0.25">
      <c r="C305" s="5"/>
      <c r="D305" s="5"/>
    </row>
    <row r="306" spans="3:4" s="19" customFormat="1" x14ac:dyDescent="0.25">
      <c r="C306" s="5"/>
      <c r="D306" s="5"/>
    </row>
    <row r="307" spans="3:4" s="19" customFormat="1" x14ac:dyDescent="0.25">
      <c r="C307" s="5"/>
      <c r="D307" s="5"/>
    </row>
    <row r="308" spans="3:4" s="19" customFormat="1" x14ac:dyDescent="0.25">
      <c r="C308" s="5"/>
      <c r="D308" s="5"/>
    </row>
    <row r="309" spans="3:4" s="19" customFormat="1" x14ac:dyDescent="0.25">
      <c r="C309" s="5"/>
      <c r="D309" s="5"/>
    </row>
    <row r="310" spans="3:4" s="19" customFormat="1" x14ac:dyDescent="0.25">
      <c r="C310" s="5"/>
      <c r="D310" s="5"/>
    </row>
    <row r="311" spans="3:4" s="19" customFormat="1" x14ac:dyDescent="0.25">
      <c r="C311" s="5"/>
      <c r="D311" s="5"/>
    </row>
    <row r="312" spans="3:4" s="19" customFormat="1" x14ac:dyDescent="0.25">
      <c r="C312" s="5"/>
      <c r="D312" s="5"/>
    </row>
    <row r="313" spans="3:4" s="19" customFormat="1" x14ac:dyDescent="0.25">
      <c r="C313" s="5"/>
      <c r="D313" s="5"/>
    </row>
    <row r="314" spans="3:4" s="19" customFormat="1" x14ac:dyDescent="0.25">
      <c r="C314" s="5"/>
      <c r="D314" s="5"/>
    </row>
    <row r="315" spans="3:4" s="19" customFormat="1" x14ac:dyDescent="0.25">
      <c r="C315" s="5"/>
      <c r="D315" s="5"/>
    </row>
    <row r="316" spans="3:4" s="19" customFormat="1" x14ac:dyDescent="0.25">
      <c r="C316" s="5"/>
      <c r="D316" s="5"/>
    </row>
    <row r="317" spans="3:4" s="19" customFormat="1" x14ac:dyDescent="0.25">
      <c r="C317" s="5"/>
      <c r="D317" s="5"/>
    </row>
    <row r="318" spans="3:4" s="19" customFormat="1" x14ac:dyDescent="0.25">
      <c r="C318" s="5"/>
      <c r="D318" s="5"/>
    </row>
    <row r="319" spans="3:4" s="19" customFormat="1" x14ac:dyDescent="0.25">
      <c r="C319" s="5"/>
      <c r="D319" s="5"/>
    </row>
    <row r="320" spans="3:4" s="19" customFormat="1" x14ac:dyDescent="0.25">
      <c r="C320" s="5"/>
      <c r="D320" s="5"/>
    </row>
    <row r="321" spans="3:4" s="19" customFormat="1" x14ac:dyDescent="0.25">
      <c r="C321" s="5"/>
      <c r="D321" s="5"/>
    </row>
    <row r="322" spans="3:4" s="19" customFormat="1" x14ac:dyDescent="0.25">
      <c r="C322" s="5"/>
      <c r="D322" s="5"/>
    </row>
    <row r="323" spans="3:4" s="19" customFormat="1" x14ac:dyDescent="0.25">
      <c r="C323" s="5"/>
      <c r="D323" s="5"/>
    </row>
    <row r="324" spans="3:4" s="19" customFormat="1" x14ac:dyDescent="0.25">
      <c r="C324" s="5"/>
      <c r="D324" s="5"/>
    </row>
    <row r="325" spans="3:4" s="19" customFormat="1" x14ac:dyDescent="0.25">
      <c r="C325" s="5"/>
      <c r="D325" s="5"/>
    </row>
    <row r="326" spans="3:4" s="19" customFormat="1" x14ac:dyDescent="0.25">
      <c r="C326" s="5"/>
      <c r="D326" s="5"/>
    </row>
    <row r="327" spans="3:4" s="19" customFormat="1" x14ac:dyDescent="0.25">
      <c r="C327" s="5"/>
      <c r="D327" s="5"/>
    </row>
    <row r="328" spans="3:4" s="19" customFormat="1" x14ac:dyDescent="0.25">
      <c r="C328" s="5"/>
      <c r="D328" s="5"/>
    </row>
    <row r="329" spans="3:4" s="19" customFormat="1" x14ac:dyDescent="0.25">
      <c r="C329" s="5"/>
      <c r="D329" s="5"/>
    </row>
    <row r="330" spans="3:4" s="19" customFormat="1" x14ac:dyDescent="0.25">
      <c r="C330" s="5"/>
      <c r="D330" s="5"/>
    </row>
    <row r="331" spans="3:4" s="19" customFormat="1" x14ac:dyDescent="0.25">
      <c r="C331" s="5"/>
      <c r="D331" s="5"/>
    </row>
    <row r="332" spans="3:4" s="19" customFormat="1" x14ac:dyDescent="0.25">
      <c r="C332" s="5"/>
      <c r="D332" s="5"/>
    </row>
    <row r="333" spans="3:4" s="19" customFormat="1" x14ac:dyDescent="0.25">
      <c r="C333" s="5"/>
      <c r="D333" s="5"/>
    </row>
    <row r="334" spans="3:4" s="19" customFormat="1" x14ac:dyDescent="0.25">
      <c r="C334" s="5"/>
      <c r="D334" s="5"/>
    </row>
    <row r="335" spans="3:4" s="19" customFormat="1" x14ac:dyDescent="0.25">
      <c r="C335" s="5"/>
      <c r="D335" s="5"/>
    </row>
    <row r="336" spans="3:4" s="19" customFormat="1" x14ac:dyDescent="0.25">
      <c r="C336" s="5"/>
      <c r="D336" s="5"/>
    </row>
    <row r="337" spans="3:4" s="19" customFormat="1" x14ac:dyDescent="0.25">
      <c r="C337" s="5"/>
      <c r="D337" s="5"/>
    </row>
    <row r="338" spans="3:4" s="19" customFormat="1" x14ac:dyDescent="0.25">
      <c r="C338" s="5"/>
      <c r="D338" s="5"/>
    </row>
    <row r="339" spans="3:4" s="19" customFormat="1" x14ac:dyDescent="0.25">
      <c r="C339" s="5"/>
      <c r="D339" s="5"/>
    </row>
    <row r="340" spans="3:4" s="19" customFormat="1" x14ac:dyDescent="0.25">
      <c r="C340" s="5"/>
      <c r="D340" s="5"/>
    </row>
    <row r="341" spans="3:4" s="19" customFormat="1" x14ac:dyDescent="0.25">
      <c r="C341" s="5"/>
      <c r="D341" s="5"/>
    </row>
    <row r="342" spans="3:4" s="19" customFormat="1" x14ac:dyDescent="0.25">
      <c r="C342" s="5"/>
      <c r="D342" s="5"/>
    </row>
    <row r="343" spans="3:4" s="19" customFormat="1" x14ac:dyDescent="0.25">
      <c r="C343" s="5"/>
      <c r="D343" s="5"/>
    </row>
    <row r="344" spans="3:4" s="19" customFormat="1" x14ac:dyDescent="0.25">
      <c r="C344" s="5"/>
      <c r="D344" s="5"/>
    </row>
    <row r="345" spans="3:4" s="19" customFormat="1" x14ac:dyDescent="0.25">
      <c r="C345" s="5"/>
      <c r="D345" s="5"/>
    </row>
    <row r="346" spans="3:4" s="19" customFormat="1" x14ac:dyDescent="0.25">
      <c r="C346" s="5"/>
      <c r="D346" s="5"/>
    </row>
    <row r="347" spans="3:4" s="19" customFormat="1" x14ac:dyDescent="0.25">
      <c r="C347" s="5"/>
      <c r="D347" s="5"/>
    </row>
    <row r="348" spans="3:4" s="19" customFormat="1" x14ac:dyDescent="0.25">
      <c r="C348" s="5"/>
      <c r="D348" s="5"/>
    </row>
    <row r="349" spans="3:4" s="19" customFormat="1" x14ac:dyDescent="0.25">
      <c r="C349" s="5"/>
      <c r="D349" s="5"/>
    </row>
    <row r="350" spans="3:4" s="19" customFormat="1" x14ac:dyDescent="0.25">
      <c r="C350" s="5"/>
      <c r="D350" s="5"/>
    </row>
    <row r="351" spans="3:4" s="19" customFormat="1" x14ac:dyDescent="0.25">
      <c r="C351" s="5"/>
      <c r="D351" s="5"/>
    </row>
    <row r="352" spans="3:4" s="19" customFormat="1" x14ac:dyDescent="0.25">
      <c r="C352" s="5"/>
      <c r="D352" s="5"/>
    </row>
    <row r="353" spans="3:4" s="19" customFormat="1" x14ac:dyDescent="0.25">
      <c r="C353" s="5"/>
      <c r="D353" s="5"/>
    </row>
    <row r="354" spans="3:4" s="19" customFormat="1" x14ac:dyDescent="0.25">
      <c r="C354" s="5"/>
      <c r="D354" s="5"/>
    </row>
    <row r="355" spans="3:4" s="19" customFormat="1" x14ac:dyDescent="0.25">
      <c r="C355" s="5"/>
      <c r="D355" s="5"/>
    </row>
    <row r="356" spans="3:4" s="19" customFormat="1" x14ac:dyDescent="0.25">
      <c r="C356" s="5"/>
      <c r="D356" s="5"/>
    </row>
    <row r="357" spans="3:4" s="19" customFormat="1" x14ac:dyDescent="0.25">
      <c r="C357" s="5"/>
      <c r="D357" s="5"/>
    </row>
    <row r="358" spans="3:4" s="19" customFormat="1" x14ac:dyDescent="0.25">
      <c r="C358" s="5"/>
      <c r="D358" s="5"/>
    </row>
    <row r="359" spans="3:4" s="19" customFormat="1" x14ac:dyDescent="0.25">
      <c r="C359" s="5"/>
      <c r="D359" s="5"/>
    </row>
    <row r="360" spans="3:4" s="19" customFormat="1" x14ac:dyDescent="0.25">
      <c r="C360" s="5"/>
      <c r="D360" s="5"/>
    </row>
    <row r="361" spans="3:4" s="19" customFormat="1" x14ac:dyDescent="0.25">
      <c r="C361" s="5"/>
      <c r="D361" s="5"/>
    </row>
    <row r="362" spans="3:4" s="19" customFormat="1" x14ac:dyDescent="0.25">
      <c r="C362" s="5"/>
      <c r="D362" s="5"/>
    </row>
    <row r="363" spans="3:4" s="19" customFormat="1" x14ac:dyDescent="0.25">
      <c r="C363" s="5"/>
      <c r="D363" s="5"/>
    </row>
    <row r="364" spans="3:4" s="19" customFormat="1" x14ac:dyDescent="0.25">
      <c r="C364" s="5"/>
      <c r="D364" s="5"/>
    </row>
    <row r="365" spans="3:4" s="19" customFormat="1" x14ac:dyDescent="0.25">
      <c r="C365" s="5"/>
      <c r="D365" s="5"/>
    </row>
    <row r="366" spans="3:4" s="19" customFormat="1" x14ac:dyDescent="0.25">
      <c r="C366" s="5"/>
      <c r="D366" s="5"/>
    </row>
    <row r="367" spans="3:4" s="19" customFormat="1" x14ac:dyDescent="0.25">
      <c r="C367" s="5"/>
      <c r="D367" s="5"/>
    </row>
    <row r="368" spans="3:4" s="19" customFormat="1" x14ac:dyDescent="0.25">
      <c r="C368" s="5"/>
      <c r="D368" s="5"/>
    </row>
    <row r="369" spans="3:4" s="19" customFormat="1" x14ac:dyDescent="0.25">
      <c r="C369" s="5"/>
      <c r="D369" s="5"/>
    </row>
    <row r="370" spans="3:4" s="19" customFormat="1" x14ac:dyDescent="0.25">
      <c r="C370" s="5"/>
      <c r="D370" s="5"/>
    </row>
    <row r="371" spans="3:4" s="19" customFormat="1" x14ac:dyDescent="0.25">
      <c r="C371" s="5"/>
      <c r="D371" s="5"/>
    </row>
    <row r="372" spans="3:4" s="19" customFormat="1" x14ac:dyDescent="0.25">
      <c r="C372" s="5"/>
      <c r="D372" s="5"/>
    </row>
    <row r="373" spans="3:4" s="19" customFormat="1" x14ac:dyDescent="0.25">
      <c r="C373" s="5"/>
      <c r="D373" s="5"/>
    </row>
    <row r="374" spans="3:4" s="19" customFormat="1" x14ac:dyDescent="0.25">
      <c r="C374" s="5"/>
      <c r="D374" s="5"/>
    </row>
    <row r="375" spans="3:4" s="19" customFormat="1" x14ac:dyDescent="0.25">
      <c r="C375" s="5"/>
      <c r="D375" s="5"/>
    </row>
    <row r="376" spans="3:4" s="19" customFormat="1" x14ac:dyDescent="0.25">
      <c r="C376" s="5"/>
      <c r="D376" s="5"/>
    </row>
    <row r="377" spans="3:4" s="19" customFormat="1" x14ac:dyDescent="0.25">
      <c r="C377" s="5"/>
      <c r="D377" s="5"/>
    </row>
    <row r="378" spans="3:4" s="19" customFormat="1" x14ac:dyDescent="0.25">
      <c r="C378" s="5"/>
      <c r="D378" s="5"/>
    </row>
    <row r="379" spans="3:4" s="19" customFormat="1" x14ac:dyDescent="0.25">
      <c r="C379" s="5"/>
      <c r="D379" s="5"/>
    </row>
    <row r="380" spans="3:4" s="19" customFormat="1" x14ac:dyDescent="0.25">
      <c r="C380" s="5"/>
      <c r="D380" s="5"/>
    </row>
    <row r="381" spans="3:4" s="19" customFormat="1" x14ac:dyDescent="0.25">
      <c r="C381" s="5"/>
      <c r="D381" s="5"/>
    </row>
    <row r="382" spans="3:4" s="19" customFormat="1" x14ac:dyDescent="0.25">
      <c r="C382" s="5"/>
      <c r="D382" s="5"/>
    </row>
    <row r="383" spans="3:4" s="19" customFormat="1" x14ac:dyDescent="0.25">
      <c r="C383" s="5"/>
      <c r="D383" s="5"/>
    </row>
    <row r="384" spans="3:4" s="19" customFormat="1" x14ac:dyDescent="0.25">
      <c r="C384" s="5"/>
      <c r="D384" s="5"/>
    </row>
    <row r="385" spans="3:4" s="19" customFormat="1" x14ac:dyDescent="0.25">
      <c r="C385" s="5"/>
      <c r="D385" s="5"/>
    </row>
    <row r="386" spans="3:4" s="19" customFormat="1" x14ac:dyDescent="0.25">
      <c r="C386" s="5"/>
      <c r="D386" s="5"/>
    </row>
    <row r="387" spans="3:4" s="19" customFormat="1" x14ac:dyDescent="0.25">
      <c r="C387" s="5"/>
      <c r="D387" s="5"/>
    </row>
    <row r="388" spans="3:4" s="19" customFormat="1" x14ac:dyDescent="0.25">
      <c r="C388" s="5"/>
      <c r="D388" s="5"/>
    </row>
    <row r="389" spans="3:4" s="19" customFormat="1" x14ac:dyDescent="0.25">
      <c r="C389" s="5"/>
      <c r="D389" s="5"/>
    </row>
    <row r="390" spans="3:4" s="19" customFormat="1" x14ac:dyDescent="0.25">
      <c r="C390" s="5"/>
      <c r="D390" s="5"/>
    </row>
    <row r="391" spans="3:4" s="19" customFormat="1" x14ac:dyDescent="0.25">
      <c r="C391" s="5"/>
      <c r="D391" s="5"/>
    </row>
    <row r="392" spans="3:4" s="19" customFormat="1" x14ac:dyDescent="0.25">
      <c r="C392" s="5"/>
      <c r="D392" s="5"/>
    </row>
    <row r="393" spans="3:4" s="19" customFormat="1" x14ac:dyDescent="0.25">
      <c r="C393" s="5"/>
      <c r="D393" s="5"/>
    </row>
    <row r="394" spans="3:4" s="19" customFormat="1" x14ac:dyDescent="0.25">
      <c r="C394" s="5"/>
      <c r="D394" s="5"/>
    </row>
    <row r="395" spans="3:4" s="19" customFormat="1" x14ac:dyDescent="0.25">
      <c r="C395" s="5"/>
      <c r="D395" s="5"/>
    </row>
    <row r="396" spans="3:4" s="19" customFormat="1" x14ac:dyDescent="0.25">
      <c r="C396" s="5"/>
      <c r="D396" s="5"/>
    </row>
    <row r="397" spans="3:4" s="19" customFormat="1" x14ac:dyDescent="0.25">
      <c r="C397" s="5"/>
      <c r="D397" s="5"/>
    </row>
    <row r="398" spans="3:4" s="19" customFormat="1" x14ac:dyDescent="0.25">
      <c r="C398" s="5"/>
      <c r="D398" s="5"/>
    </row>
    <row r="399" spans="3:4" s="19" customFormat="1" x14ac:dyDescent="0.25">
      <c r="C399" s="5"/>
      <c r="D399" s="5"/>
    </row>
  </sheetData>
  <mergeCells count="26">
    <mergeCell ref="AC1:AD3"/>
    <mergeCell ref="F7:F9"/>
    <mergeCell ref="AC5:AF5"/>
    <mergeCell ref="Y4:AF4"/>
    <mergeCell ref="Y5:AB5"/>
    <mergeCell ref="J7:J9"/>
    <mergeCell ref="I7:I9"/>
    <mergeCell ref="X7:X9"/>
    <mergeCell ref="E1:X3"/>
    <mergeCell ref="A4:K4"/>
    <mergeCell ref="L4:Q5"/>
    <mergeCell ref="R4:W5"/>
    <mergeCell ref="A7:A9"/>
    <mergeCell ref="B7:B9"/>
    <mergeCell ref="H8:H9"/>
    <mergeCell ref="G8:G9"/>
    <mergeCell ref="X4:X5"/>
    <mergeCell ref="A5:B5"/>
    <mergeCell ref="G5:H5"/>
    <mergeCell ref="J5:J6"/>
    <mergeCell ref="E5:F5"/>
    <mergeCell ref="K5:K6"/>
    <mergeCell ref="C5:D5"/>
    <mergeCell ref="C7:C9"/>
    <mergeCell ref="D7:D9"/>
    <mergeCell ref="E7:E9"/>
  </mergeCell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F43"/>
  <sheetViews>
    <sheetView zoomScale="85" zoomScaleNormal="85" workbookViewId="0">
      <selection activeCell="F13" sqref="F13"/>
    </sheetView>
  </sheetViews>
  <sheetFormatPr baseColWidth="10" defaultColWidth="11.42578125" defaultRowHeight="15" x14ac:dyDescent="0.25"/>
  <cols>
    <col min="1" max="1" width="21.140625" style="14" customWidth="1"/>
    <col min="2" max="2" width="17.85546875" style="14" customWidth="1"/>
    <col min="3" max="3" width="20" style="5" customWidth="1"/>
    <col min="4" max="4" width="26.7109375" style="5" customWidth="1"/>
    <col min="5" max="5" width="23" style="14" customWidth="1"/>
    <col min="6" max="6" width="18.140625" style="14" customWidth="1"/>
    <col min="7" max="7" width="20.42578125" style="14" customWidth="1"/>
    <col min="8" max="8" width="14" style="14" customWidth="1"/>
    <col min="9" max="9" width="17.140625" style="14" customWidth="1"/>
    <col min="10" max="10" width="16.42578125" style="14" customWidth="1"/>
    <col min="11" max="11" width="21.85546875" style="14" customWidth="1"/>
    <col min="12" max="12" width="31.85546875" style="14" customWidth="1"/>
    <col min="13" max="13" width="28.5703125" style="14" customWidth="1"/>
    <col min="14" max="14" width="16.28515625" style="14" customWidth="1"/>
    <col min="15" max="15" width="11.42578125" style="14"/>
    <col min="16" max="16" width="20.28515625" style="14" hidden="1" customWidth="1"/>
    <col min="17" max="17" width="20.140625" style="14" customWidth="1"/>
    <col min="18" max="18" width="26.7109375" style="14" customWidth="1"/>
    <col min="19" max="19" width="28.140625" style="14" customWidth="1"/>
    <col min="20" max="20" width="14.42578125" style="14" customWidth="1"/>
    <col min="21" max="21" width="14.42578125" style="15" customWidth="1"/>
    <col min="22" max="22" width="16.7109375" style="15" hidden="1" customWidth="1"/>
    <col min="23" max="23" width="16.7109375" style="14" customWidth="1"/>
    <col min="24" max="24" width="16.28515625" style="14" customWidth="1"/>
    <col min="25" max="25" width="11.42578125" style="14"/>
    <col min="26" max="26" width="16" style="14" customWidth="1"/>
    <col min="27" max="27" width="13.5703125" style="14" customWidth="1"/>
    <col min="28" max="28" width="55.7109375" style="14" customWidth="1"/>
    <col min="29" max="29" width="11.42578125" style="14"/>
    <col min="30" max="30" width="17.85546875" style="14" customWidth="1"/>
    <col min="31" max="31" width="11.140625" style="14" customWidth="1"/>
    <col min="32" max="32" width="40.28515625" style="14" customWidth="1"/>
    <col min="33" max="16384" width="11.42578125" style="14"/>
  </cols>
  <sheetData>
    <row r="1" spans="1:32" s="1" customFormat="1" ht="12" x14ac:dyDescent="0.25">
      <c r="E1" s="382" t="s">
        <v>51</v>
      </c>
      <c r="F1" s="382"/>
      <c r="G1" s="382"/>
      <c r="H1" s="382"/>
      <c r="I1" s="382"/>
      <c r="J1" s="382"/>
      <c r="K1" s="382"/>
      <c r="L1" s="382"/>
      <c r="M1" s="382"/>
      <c r="N1" s="382"/>
      <c r="O1" s="382"/>
      <c r="P1" s="382"/>
      <c r="Q1" s="382"/>
      <c r="R1" s="382"/>
      <c r="S1" s="382"/>
      <c r="T1" s="382"/>
      <c r="U1" s="382"/>
      <c r="V1" s="382"/>
      <c r="W1" s="382"/>
      <c r="X1" s="382"/>
      <c r="AE1" s="54" t="s">
        <v>52</v>
      </c>
      <c r="AF1" s="57">
        <v>44512</v>
      </c>
    </row>
    <row r="2" spans="1:32"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E2" s="55" t="s">
        <v>53</v>
      </c>
      <c r="AF2" s="56">
        <v>3</v>
      </c>
    </row>
    <row r="3" spans="1:32" s="1" customFormat="1" ht="30" customHeight="1" x14ac:dyDescent="0.25">
      <c r="E3" s="382"/>
      <c r="F3" s="382"/>
      <c r="G3" s="382"/>
      <c r="H3" s="382"/>
      <c r="I3" s="382"/>
      <c r="J3" s="382"/>
      <c r="K3" s="382"/>
      <c r="L3" s="382"/>
      <c r="M3" s="382"/>
      <c r="N3" s="382"/>
      <c r="O3" s="382"/>
      <c r="P3" s="382"/>
      <c r="Q3" s="382"/>
      <c r="R3" s="382"/>
      <c r="S3" s="382"/>
      <c r="T3" s="382"/>
      <c r="U3" s="382"/>
      <c r="V3" s="382"/>
      <c r="W3" s="382"/>
      <c r="X3" s="382"/>
      <c r="AE3" s="55" t="s">
        <v>54</v>
      </c>
      <c r="AF3" s="56" t="s">
        <v>55</v>
      </c>
    </row>
    <row r="4" spans="1:32"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row>
    <row r="5" spans="1:32" s="8" customFormat="1" ht="36" customHeight="1" x14ac:dyDescent="0.25">
      <c r="A5" s="408" t="s">
        <v>61</v>
      </c>
      <c r="B5" s="409"/>
      <c r="C5" s="369" t="s">
        <v>374</v>
      </c>
      <c r="D5" s="373"/>
      <c r="E5" s="408" t="s">
        <v>62</v>
      </c>
      <c r="F5" s="410"/>
      <c r="G5" s="408" t="s">
        <v>63</v>
      </c>
      <c r="H5" s="410"/>
      <c r="I5" s="58"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row>
    <row r="6" spans="1:32" s="8" customFormat="1" ht="30" x14ac:dyDescent="0.25">
      <c r="A6" s="13" t="s">
        <v>68</v>
      </c>
      <c r="B6" s="13" t="s">
        <v>69</v>
      </c>
      <c r="C6" s="29" t="s">
        <v>366</v>
      </c>
      <c r="D6" s="29" t="s">
        <v>358</v>
      </c>
      <c r="E6" s="29" t="s">
        <v>70</v>
      </c>
      <c r="F6" s="29" t="s">
        <v>71</v>
      </c>
      <c r="G6" s="29" t="s">
        <v>72</v>
      </c>
      <c r="H6" s="29" t="s">
        <v>73</v>
      </c>
      <c r="I6" s="29" t="s">
        <v>74</v>
      </c>
      <c r="J6" s="375"/>
      <c r="K6" s="411"/>
      <c r="L6" s="13" t="s">
        <v>57</v>
      </c>
      <c r="M6" s="13" t="s">
        <v>75</v>
      </c>
      <c r="N6" s="13" t="s">
        <v>76</v>
      </c>
      <c r="O6" s="13" t="s">
        <v>77</v>
      </c>
      <c r="P6" s="13" t="s">
        <v>78</v>
      </c>
      <c r="Q6" s="13" t="s">
        <v>79</v>
      </c>
      <c r="R6" s="13" t="s">
        <v>58</v>
      </c>
      <c r="S6" s="13" t="s">
        <v>80</v>
      </c>
      <c r="T6" s="13" t="s">
        <v>76</v>
      </c>
      <c r="U6" s="13" t="s">
        <v>77</v>
      </c>
      <c r="V6" s="13" t="s">
        <v>78</v>
      </c>
      <c r="W6" s="13" t="s">
        <v>81</v>
      </c>
      <c r="X6" s="13" t="s">
        <v>82</v>
      </c>
      <c r="Y6" s="13" t="s">
        <v>83</v>
      </c>
      <c r="Z6" s="13" t="s">
        <v>84</v>
      </c>
      <c r="AA6" s="13" t="s">
        <v>85</v>
      </c>
      <c r="AB6" s="13" t="s">
        <v>86</v>
      </c>
      <c r="AC6" s="13" t="s">
        <v>87</v>
      </c>
      <c r="AD6" s="13" t="s">
        <v>84</v>
      </c>
      <c r="AE6" s="13" t="s">
        <v>85</v>
      </c>
      <c r="AF6" s="13" t="s">
        <v>86</v>
      </c>
    </row>
    <row r="7" spans="1:32" s="16" customFormat="1" ht="89.1" customHeight="1" x14ac:dyDescent="0.25">
      <c r="A7" s="412" t="s">
        <v>88</v>
      </c>
      <c r="B7" s="414" t="s">
        <v>145</v>
      </c>
      <c r="C7" s="395" t="s">
        <v>378</v>
      </c>
      <c r="D7" s="361" t="s">
        <v>376</v>
      </c>
      <c r="E7" s="416" t="s">
        <v>238</v>
      </c>
      <c r="F7" s="419" t="s">
        <v>146</v>
      </c>
      <c r="G7" s="417" t="s">
        <v>128</v>
      </c>
      <c r="H7" s="422" t="s">
        <v>147</v>
      </c>
      <c r="I7" s="416" t="s">
        <v>148</v>
      </c>
      <c r="J7" s="422" t="s">
        <v>149</v>
      </c>
      <c r="K7" s="423" t="s">
        <v>150</v>
      </c>
      <c r="L7" s="114" t="s">
        <v>151</v>
      </c>
      <c r="M7" s="114" t="s">
        <v>152</v>
      </c>
      <c r="N7" s="114" t="s">
        <v>153</v>
      </c>
      <c r="O7" s="114" t="s">
        <v>104</v>
      </c>
      <c r="P7" s="36"/>
      <c r="Q7" s="52">
        <v>0.88</v>
      </c>
      <c r="R7" s="65"/>
      <c r="S7" s="65"/>
      <c r="T7" s="65"/>
      <c r="U7" s="65"/>
      <c r="V7" s="66"/>
      <c r="W7" s="66"/>
      <c r="X7" s="430" t="s">
        <v>154</v>
      </c>
      <c r="Y7" s="245">
        <v>0.91869999999999996</v>
      </c>
      <c r="Z7" s="38">
        <f>+$Q$7</f>
        <v>0.88</v>
      </c>
      <c r="AA7" s="245">
        <f>+IF((Y7/Z7)&gt;100%,(8.33333%*6),((Y7/Z7)*(8.33333%*6)))</f>
        <v>0.49999979999999999</v>
      </c>
      <c r="AB7" s="62" t="s">
        <v>155</v>
      </c>
      <c r="AC7" s="65"/>
      <c r="AD7" s="65"/>
      <c r="AE7" s="65"/>
      <c r="AF7" s="65"/>
    </row>
    <row r="8" spans="1:32" s="16" customFormat="1" ht="82.5" customHeight="1" x14ac:dyDescent="0.25">
      <c r="A8" s="413"/>
      <c r="B8" s="415"/>
      <c r="C8" s="396"/>
      <c r="D8" s="397"/>
      <c r="E8" s="415"/>
      <c r="F8" s="420"/>
      <c r="G8" s="418"/>
      <c r="H8" s="413"/>
      <c r="I8" s="425"/>
      <c r="J8" s="413"/>
      <c r="K8" s="424"/>
      <c r="L8" s="30" t="s">
        <v>156</v>
      </c>
      <c r="M8" s="30" t="s">
        <v>157</v>
      </c>
      <c r="N8" s="30" t="s">
        <v>97</v>
      </c>
      <c r="O8" s="30" t="s">
        <v>104</v>
      </c>
      <c r="P8" s="37"/>
      <c r="Q8" s="43">
        <v>0.95</v>
      </c>
      <c r="R8" s="30" t="s">
        <v>158</v>
      </c>
      <c r="S8" s="30" t="s">
        <v>159</v>
      </c>
      <c r="T8" s="30" t="s">
        <v>103</v>
      </c>
      <c r="U8" s="30" t="s">
        <v>104</v>
      </c>
      <c r="V8" s="168">
        <v>1</v>
      </c>
      <c r="W8" s="43">
        <v>1</v>
      </c>
      <c r="X8" s="431"/>
      <c r="Y8" s="117">
        <v>0.95820000000000005</v>
      </c>
      <c r="Z8" s="43">
        <f>+$Q$8</f>
        <v>0.95</v>
      </c>
      <c r="AA8" s="118">
        <f>+IF((Y8/Z8)&gt;100%,(8.33333%*6),((Y8/Z8)*(8.33333%*6)))</f>
        <v>0.49999979999999999</v>
      </c>
      <c r="AB8" s="90" t="s">
        <v>160</v>
      </c>
      <c r="AC8" s="117">
        <v>0.46089999999999998</v>
      </c>
      <c r="AD8" s="43">
        <f>+$W$8</f>
        <v>1</v>
      </c>
      <c r="AE8" s="118">
        <f>+AC8/AD8</f>
        <v>0.46089999999999998</v>
      </c>
      <c r="AF8" s="90" t="s">
        <v>161</v>
      </c>
    </row>
    <row r="9" spans="1:32" ht="90.95" customHeight="1" x14ac:dyDescent="0.25">
      <c r="A9" s="413"/>
      <c r="B9" s="415"/>
      <c r="C9" s="396"/>
      <c r="D9" s="397"/>
      <c r="E9" s="415"/>
      <c r="F9" s="421" t="s">
        <v>162</v>
      </c>
      <c r="G9" s="418"/>
      <c r="H9" s="413" t="s">
        <v>163</v>
      </c>
      <c r="I9" s="416" t="s">
        <v>93</v>
      </c>
      <c r="J9" s="413"/>
      <c r="K9" s="415" t="s">
        <v>164</v>
      </c>
      <c r="L9" s="26" t="s">
        <v>165</v>
      </c>
      <c r="M9" s="114" t="s">
        <v>166</v>
      </c>
      <c r="N9" s="114" t="s">
        <v>103</v>
      </c>
      <c r="O9" s="114" t="s">
        <v>104</v>
      </c>
      <c r="P9" s="36"/>
      <c r="Q9" s="165">
        <v>0.75</v>
      </c>
      <c r="R9" s="65"/>
      <c r="S9" s="65"/>
      <c r="T9" s="65"/>
      <c r="U9" s="65"/>
      <c r="V9" s="66"/>
      <c r="W9" s="66"/>
      <c r="X9" s="431"/>
      <c r="Y9" s="167">
        <v>0.53</v>
      </c>
      <c r="Z9" s="165">
        <f>+$Q$9</f>
        <v>0.75</v>
      </c>
      <c r="AA9" s="167">
        <f>+Y9/Z9</f>
        <v>0.70666666666666667</v>
      </c>
      <c r="AB9" s="46" t="s">
        <v>167</v>
      </c>
      <c r="AC9" s="65"/>
      <c r="AD9" s="65"/>
      <c r="AE9" s="65"/>
      <c r="AF9" s="65"/>
    </row>
    <row r="10" spans="1:32" ht="60" customHeight="1" x14ac:dyDescent="0.25">
      <c r="A10" s="413"/>
      <c r="B10" s="415"/>
      <c r="C10" s="396"/>
      <c r="D10" s="397"/>
      <c r="E10" s="415"/>
      <c r="F10" s="421"/>
      <c r="G10" s="418"/>
      <c r="H10" s="413"/>
      <c r="I10" s="415"/>
      <c r="J10" s="413"/>
      <c r="K10" s="415"/>
      <c r="L10" s="361" t="s">
        <v>168</v>
      </c>
      <c r="M10" s="363" t="s">
        <v>169</v>
      </c>
      <c r="N10" s="363" t="s">
        <v>103</v>
      </c>
      <c r="O10" s="363" t="s">
        <v>98</v>
      </c>
      <c r="P10" s="37"/>
      <c r="Q10" s="363">
        <v>10</v>
      </c>
      <c r="R10" s="30" t="s">
        <v>170</v>
      </c>
      <c r="S10" s="30" t="s">
        <v>171</v>
      </c>
      <c r="T10" s="30" t="s">
        <v>103</v>
      </c>
      <c r="U10" s="30" t="s">
        <v>98</v>
      </c>
      <c r="V10" s="37"/>
      <c r="W10" s="30">
        <v>20</v>
      </c>
      <c r="X10" s="431"/>
      <c r="Y10" s="428">
        <v>5</v>
      </c>
      <c r="Z10" s="428">
        <f>+$Q$10</f>
        <v>10</v>
      </c>
      <c r="AA10" s="426">
        <f>+Y10/Z10</f>
        <v>0.5</v>
      </c>
      <c r="AB10" s="363" t="s">
        <v>172</v>
      </c>
      <c r="AC10" s="169">
        <v>10.5</v>
      </c>
      <c r="AD10" s="169">
        <f>+$W$10</f>
        <v>20</v>
      </c>
      <c r="AE10" s="118">
        <f>+AC10/AD10</f>
        <v>0.52500000000000002</v>
      </c>
      <c r="AF10" s="90" t="s">
        <v>173</v>
      </c>
    </row>
    <row r="11" spans="1:32" ht="72.75" customHeight="1" x14ac:dyDescent="0.25">
      <c r="A11" s="413"/>
      <c r="B11" s="415"/>
      <c r="C11" s="396"/>
      <c r="D11" s="397"/>
      <c r="E11" s="415"/>
      <c r="F11" s="421"/>
      <c r="G11" s="418"/>
      <c r="H11" s="413"/>
      <c r="I11" s="415"/>
      <c r="J11" s="413"/>
      <c r="K11" s="415"/>
      <c r="L11" s="362"/>
      <c r="M11" s="364"/>
      <c r="N11" s="364"/>
      <c r="O11" s="364"/>
      <c r="P11" s="37"/>
      <c r="Q11" s="364"/>
      <c r="R11" s="30" t="s">
        <v>174</v>
      </c>
      <c r="S11" s="30" t="s">
        <v>166</v>
      </c>
      <c r="T11" s="30" t="s">
        <v>103</v>
      </c>
      <c r="U11" s="30" t="s">
        <v>104</v>
      </c>
      <c r="V11" s="37"/>
      <c r="W11" s="43">
        <v>0.25</v>
      </c>
      <c r="X11" s="431"/>
      <c r="Y11" s="429"/>
      <c r="Z11" s="429"/>
      <c r="AA11" s="427"/>
      <c r="AB11" s="364"/>
      <c r="AC11" s="118">
        <v>0.50670000000000004</v>
      </c>
      <c r="AD11" s="246">
        <v>1</v>
      </c>
      <c r="AE11" s="118">
        <f>+AC11/AD11</f>
        <v>0.50670000000000004</v>
      </c>
      <c r="AF11" s="90" t="s">
        <v>175</v>
      </c>
    </row>
    <row r="12" spans="1:32" ht="93.75" customHeight="1" x14ac:dyDescent="0.25">
      <c r="A12" s="413"/>
      <c r="B12" s="415"/>
      <c r="C12" s="396"/>
      <c r="D12" s="397"/>
      <c r="E12" s="415"/>
      <c r="F12" s="421"/>
      <c r="G12" s="418"/>
      <c r="H12" s="413"/>
      <c r="I12" s="415"/>
      <c r="J12" s="413"/>
      <c r="K12" s="415"/>
      <c r="L12" s="114" t="s">
        <v>176</v>
      </c>
      <c r="M12" s="114" t="s">
        <v>177</v>
      </c>
      <c r="N12" s="114" t="s">
        <v>97</v>
      </c>
      <c r="O12" s="114" t="s">
        <v>98</v>
      </c>
      <c r="P12" s="36"/>
      <c r="Q12" s="166">
        <v>250</v>
      </c>
      <c r="R12" s="114" t="s">
        <v>178</v>
      </c>
      <c r="S12" s="114" t="s">
        <v>179</v>
      </c>
      <c r="T12" s="114" t="s">
        <v>153</v>
      </c>
      <c r="U12" s="114" t="s">
        <v>104</v>
      </c>
      <c r="V12" s="36"/>
      <c r="W12" s="96">
        <v>1</v>
      </c>
      <c r="X12" s="431"/>
      <c r="Y12" s="119">
        <v>178</v>
      </c>
      <c r="Z12" s="177">
        <f>+$Q$12</f>
        <v>250</v>
      </c>
      <c r="AA12" s="245">
        <f>+Y12/Z12</f>
        <v>0.71199999999999997</v>
      </c>
      <c r="AB12" s="46" t="s">
        <v>180</v>
      </c>
      <c r="AC12" s="245">
        <v>0.23</v>
      </c>
      <c r="AD12" s="96">
        <f>+$W$12</f>
        <v>1</v>
      </c>
      <c r="AE12" s="245">
        <f>+AC12/AD12</f>
        <v>0.23</v>
      </c>
      <c r="AF12" s="46" t="s">
        <v>181</v>
      </c>
    </row>
    <row r="13" spans="1:32" ht="45.75" thickBot="1" x14ac:dyDescent="0.3">
      <c r="C13" s="2"/>
      <c r="D13" s="2"/>
      <c r="Z13" s="63" t="s">
        <v>124</v>
      </c>
      <c r="AA13" s="99">
        <f>AVERAGE(AA7:AA12)</f>
        <v>0.58373325333333326</v>
      </c>
      <c r="AD13" s="63" t="s">
        <v>124</v>
      </c>
      <c r="AE13" s="99">
        <f>AVERAGE(AE8:AE12)</f>
        <v>0.43064999999999998</v>
      </c>
    </row>
    <row r="14" spans="1:32" x14ac:dyDescent="0.25">
      <c r="C14" s="2"/>
      <c r="D14" s="2"/>
    </row>
    <row r="15" spans="1:32" x14ac:dyDescent="0.25">
      <c r="C15" s="2"/>
      <c r="D15" s="2"/>
    </row>
    <row r="16" spans="1:32"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39">
    <mergeCell ref="L10:L11"/>
    <mergeCell ref="M10:M11"/>
    <mergeCell ref="AA10:AA11"/>
    <mergeCell ref="AB10:AB11"/>
    <mergeCell ref="N10:N11"/>
    <mergeCell ref="O10:O11"/>
    <mergeCell ref="Q10:Q11"/>
    <mergeCell ref="Y10:Y11"/>
    <mergeCell ref="Z10:Z11"/>
    <mergeCell ref="X7:X12"/>
    <mergeCell ref="J7:J12"/>
    <mergeCell ref="K7:K8"/>
    <mergeCell ref="K9:K12"/>
    <mergeCell ref="I7:I8"/>
    <mergeCell ref="H7:H8"/>
    <mergeCell ref="I9:I12"/>
    <mergeCell ref="H9:H12"/>
    <mergeCell ref="A7:A12"/>
    <mergeCell ref="B7:B12"/>
    <mergeCell ref="E7:E12"/>
    <mergeCell ref="G7:G12"/>
    <mergeCell ref="F7:F8"/>
    <mergeCell ref="F9:F12"/>
    <mergeCell ref="C7:C12"/>
    <mergeCell ref="D7:D12"/>
    <mergeCell ref="E1:X3"/>
    <mergeCell ref="X4:X5"/>
    <mergeCell ref="A4:K4"/>
    <mergeCell ref="Y5:AB5"/>
    <mergeCell ref="Y4:AF4"/>
    <mergeCell ref="AC5:AF5"/>
    <mergeCell ref="A5:B5"/>
    <mergeCell ref="R4:W5"/>
    <mergeCell ref="E5:F5"/>
    <mergeCell ref="G5:H5"/>
    <mergeCell ref="K5:K6"/>
    <mergeCell ref="L4:Q5"/>
    <mergeCell ref="J5:J6"/>
    <mergeCell ref="C5:D5"/>
  </mergeCells>
  <pageMargins left="0.7" right="0.7" top="0.75" bottom="0.75" header="0.3" footer="0.3"/>
  <pageSetup paperSize="9" orientation="portrait" horizontalDpi="1200" verticalDpi="1200" r:id="rId1"/>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DB43"/>
  <sheetViews>
    <sheetView topLeftCell="D1" zoomScale="115" zoomScaleNormal="115" workbookViewId="0">
      <selection activeCell="G9" sqref="G9"/>
    </sheetView>
  </sheetViews>
  <sheetFormatPr baseColWidth="10" defaultColWidth="11.42578125" defaultRowHeight="15" x14ac:dyDescent="0.25"/>
  <cols>
    <col min="1" max="1" width="19.28515625" customWidth="1"/>
    <col min="2" max="2" width="17.28515625" customWidth="1"/>
    <col min="3" max="3" width="20" style="5" customWidth="1"/>
    <col min="4" max="4" width="26.7109375" style="5" customWidth="1"/>
    <col min="5" max="5" width="26.7109375" customWidth="1"/>
    <col min="6" max="6" width="24.42578125" customWidth="1"/>
    <col min="7" max="7" width="18" customWidth="1"/>
    <col min="8" max="8" width="18.85546875" customWidth="1"/>
    <col min="9" max="9" width="20.5703125" customWidth="1"/>
    <col min="10" max="10" width="19.5703125" customWidth="1"/>
    <col min="11" max="11" width="23.28515625" customWidth="1"/>
    <col min="12" max="12" width="31" customWidth="1"/>
    <col min="13" max="13" width="35" customWidth="1"/>
    <col min="14" max="14" width="18.28515625" customWidth="1"/>
    <col min="16" max="16" width="21.42578125" customWidth="1"/>
    <col min="17" max="17" width="16.85546875" customWidth="1"/>
    <col min="19" max="19" width="18.42578125" bestFit="1" customWidth="1"/>
    <col min="20" max="20" width="14.85546875" customWidth="1"/>
    <col min="21" max="21" width="17" customWidth="1"/>
    <col min="22" max="23" width="20.85546875" customWidth="1"/>
    <col min="24" max="24" width="15.42578125" customWidth="1"/>
    <col min="25" max="25" width="15.7109375" customWidth="1"/>
    <col min="26" max="26" width="17" customWidth="1"/>
    <col min="27" max="27" width="20.140625" bestFit="1" customWidth="1"/>
    <col min="28" max="28" width="52.28515625" customWidth="1"/>
    <col min="29" max="29" width="16.85546875" customWidth="1"/>
    <col min="31" max="31" width="24.5703125" customWidth="1"/>
    <col min="32" max="32" width="15.140625" customWidth="1"/>
  </cols>
  <sheetData>
    <row r="1" spans="1:106" s="1" customFormat="1" ht="12" x14ac:dyDescent="0.25">
      <c r="E1" s="382" t="s">
        <v>51</v>
      </c>
      <c r="F1" s="382"/>
      <c r="G1" s="382"/>
      <c r="H1" s="382"/>
      <c r="I1" s="382"/>
      <c r="J1" s="382"/>
      <c r="K1" s="382"/>
      <c r="L1" s="382"/>
      <c r="M1" s="382"/>
      <c r="N1" s="382"/>
      <c r="O1" s="382"/>
      <c r="P1" s="382"/>
      <c r="Q1" s="382"/>
      <c r="R1" s="382"/>
      <c r="S1" s="382"/>
      <c r="T1" s="382"/>
      <c r="U1" s="382"/>
      <c r="V1" s="382"/>
      <c r="W1" s="382"/>
      <c r="X1" s="382"/>
      <c r="AE1" s="54" t="s">
        <v>52</v>
      </c>
      <c r="AF1" s="57">
        <v>44512</v>
      </c>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row>
    <row r="2" spans="1:106" s="1" customFormat="1" ht="21.75" customHeight="1" x14ac:dyDescent="0.25">
      <c r="E2" s="382"/>
      <c r="F2" s="382"/>
      <c r="G2" s="382"/>
      <c r="H2" s="382"/>
      <c r="I2" s="382"/>
      <c r="J2" s="382"/>
      <c r="K2" s="382"/>
      <c r="L2" s="382"/>
      <c r="M2" s="382"/>
      <c r="N2" s="382"/>
      <c r="O2" s="382"/>
      <c r="P2" s="382"/>
      <c r="Q2" s="382"/>
      <c r="R2" s="382"/>
      <c r="S2" s="382"/>
      <c r="T2" s="382"/>
      <c r="U2" s="382"/>
      <c r="V2" s="382"/>
      <c r="W2" s="382"/>
      <c r="X2" s="382"/>
      <c r="AE2" s="55" t="s">
        <v>53</v>
      </c>
      <c r="AF2" s="56">
        <v>3</v>
      </c>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row>
    <row r="3" spans="1:106" s="1" customFormat="1" ht="30" customHeight="1" x14ac:dyDescent="0.25">
      <c r="E3" s="382"/>
      <c r="F3" s="382"/>
      <c r="G3" s="382"/>
      <c r="H3" s="382"/>
      <c r="I3" s="382"/>
      <c r="J3" s="382"/>
      <c r="K3" s="382"/>
      <c r="L3" s="382"/>
      <c r="M3" s="382"/>
      <c r="N3" s="382"/>
      <c r="O3" s="382"/>
      <c r="P3" s="382"/>
      <c r="Q3" s="382"/>
      <c r="R3" s="382"/>
      <c r="S3" s="382"/>
      <c r="T3" s="382"/>
      <c r="U3" s="382"/>
      <c r="V3" s="382"/>
      <c r="W3" s="382"/>
      <c r="X3" s="382"/>
      <c r="AE3" s="55" t="s">
        <v>54</v>
      </c>
      <c r="AF3" s="56" t="s">
        <v>55</v>
      </c>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row>
    <row r="4" spans="1:106" s="8" customFormat="1" x14ac:dyDescent="0.25">
      <c r="A4" s="383" t="s">
        <v>56</v>
      </c>
      <c r="B4" s="384"/>
      <c r="C4" s="384"/>
      <c r="D4" s="384"/>
      <c r="E4" s="384"/>
      <c r="F4" s="384"/>
      <c r="G4" s="384"/>
      <c r="H4" s="384"/>
      <c r="I4" s="384"/>
      <c r="J4" s="384"/>
      <c r="K4" s="385"/>
      <c r="L4" s="376" t="s">
        <v>57</v>
      </c>
      <c r="M4" s="377"/>
      <c r="N4" s="377"/>
      <c r="O4" s="377"/>
      <c r="P4" s="377"/>
      <c r="Q4" s="378"/>
      <c r="R4" s="376" t="s">
        <v>58</v>
      </c>
      <c r="S4" s="377"/>
      <c r="T4" s="377"/>
      <c r="U4" s="377"/>
      <c r="V4" s="377"/>
      <c r="W4" s="378"/>
      <c r="X4" s="386" t="s">
        <v>59</v>
      </c>
      <c r="Y4" s="366" t="s">
        <v>60</v>
      </c>
      <c r="Z4" s="367"/>
      <c r="AA4" s="367"/>
      <c r="AB4" s="367"/>
      <c r="AC4" s="367"/>
      <c r="AD4" s="367"/>
      <c r="AE4" s="367"/>
      <c r="AF4" s="368"/>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row>
    <row r="5" spans="1:106" s="8" customFormat="1" ht="36" customHeight="1" x14ac:dyDescent="0.25">
      <c r="A5" s="369" t="s">
        <v>61</v>
      </c>
      <c r="B5" s="370"/>
      <c r="C5" s="369" t="s">
        <v>374</v>
      </c>
      <c r="D5" s="373"/>
      <c r="E5" s="369" t="s">
        <v>62</v>
      </c>
      <c r="F5" s="373"/>
      <c r="G5" s="369" t="s">
        <v>63</v>
      </c>
      <c r="H5" s="373"/>
      <c r="I5" s="53" t="s">
        <v>144</v>
      </c>
      <c r="J5" s="374" t="s">
        <v>0</v>
      </c>
      <c r="K5" s="374" t="s">
        <v>65</v>
      </c>
      <c r="L5" s="379"/>
      <c r="M5" s="380"/>
      <c r="N5" s="380"/>
      <c r="O5" s="380"/>
      <c r="P5" s="380"/>
      <c r="Q5" s="381"/>
      <c r="R5" s="379"/>
      <c r="S5" s="380"/>
      <c r="T5" s="380"/>
      <c r="U5" s="380"/>
      <c r="V5" s="380"/>
      <c r="W5" s="381"/>
      <c r="X5" s="387"/>
      <c r="Y5" s="369" t="s">
        <v>66</v>
      </c>
      <c r="Z5" s="370"/>
      <c r="AA5" s="370"/>
      <c r="AB5" s="371"/>
      <c r="AC5" s="372" t="s">
        <v>67</v>
      </c>
      <c r="AD5" s="370"/>
      <c r="AE5" s="370"/>
      <c r="AF5" s="373"/>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row>
    <row r="6" spans="1:106" s="8" customFormat="1" ht="45" x14ac:dyDescent="0.25">
      <c r="A6" s="29" t="s">
        <v>68</v>
      </c>
      <c r="B6" s="29" t="s">
        <v>69</v>
      </c>
      <c r="C6" s="29" t="s">
        <v>366</v>
      </c>
      <c r="D6" s="29" t="s">
        <v>358</v>
      </c>
      <c r="E6" s="29" t="s">
        <v>70</v>
      </c>
      <c r="F6" s="29" t="s">
        <v>71</v>
      </c>
      <c r="G6" s="29" t="s">
        <v>72</v>
      </c>
      <c r="H6" s="29" t="s">
        <v>73</v>
      </c>
      <c r="I6" s="29" t="s">
        <v>74</v>
      </c>
      <c r="J6" s="375"/>
      <c r="K6" s="375"/>
      <c r="L6" s="29" t="s">
        <v>57</v>
      </c>
      <c r="M6" s="29" t="s">
        <v>75</v>
      </c>
      <c r="N6" s="29" t="s">
        <v>76</v>
      </c>
      <c r="O6" s="29" t="s">
        <v>77</v>
      </c>
      <c r="P6" s="29" t="s">
        <v>78</v>
      </c>
      <c r="Q6" s="29" t="s">
        <v>79</v>
      </c>
      <c r="R6" s="29" t="s">
        <v>58</v>
      </c>
      <c r="S6" s="29" t="s">
        <v>80</v>
      </c>
      <c r="T6" s="29" t="s">
        <v>76</v>
      </c>
      <c r="U6" s="29" t="s">
        <v>77</v>
      </c>
      <c r="V6" s="29" t="s">
        <v>78</v>
      </c>
      <c r="W6" s="29" t="s">
        <v>81</v>
      </c>
      <c r="X6" s="29" t="s">
        <v>82</v>
      </c>
      <c r="Y6" s="29" t="s">
        <v>83</v>
      </c>
      <c r="Z6" s="29" t="s">
        <v>84</v>
      </c>
      <c r="AA6" s="29" t="s">
        <v>85</v>
      </c>
      <c r="AB6" s="29" t="s">
        <v>86</v>
      </c>
      <c r="AC6" s="29" t="s">
        <v>87</v>
      </c>
      <c r="AD6" s="29" t="s">
        <v>84</v>
      </c>
      <c r="AE6" s="29" t="s">
        <v>85</v>
      </c>
      <c r="AF6" s="29" t="s">
        <v>86</v>
      </c>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row>
    <row r="7" spans="1:106" s="21" customFormat="1" ht="132.75" customHeight="1" x14ac:dyDescent="0.25">
      <c r="A7" s="432" t="s">
        <v>88</v>
      </c>
      <c r="B7" s="434" t="s">
        <v>89</v>
      </c>
      <c r="C7" s="437" t="s">
        <v>378</v>
      </c>
      <c r="D7" s="439" t="s">
        <v>375</v>
      </c>
      <c r="E7" s="275" t="s">
        <v>182</v>
      </c>
      <c r="F7" s="275" t="s">
        <v>183</v>
      </c>
      <c r="G7" s="434" t="s">
        <v>184</v>
      </c>
      <c r="H7" s="436" t="s">
        <v>92</v>
      </c>
      <c r="I7" s="292" t="s">
        <v>198</v>
      </c>
      <c r="J7" s="436" t="s">
        <v>185</v>
      </c>
      <c r="K7" s="87" t="s">
        <v>186</v>
      </c>
      <c r="L7" s="122" t="s">
        <v>187</v>
      </c>
      <c r="M7" s="122" t="s">
        <v>188</v>
      </c>
      <c r="N7" s="123" t="s">
        <v>153</v>
      </c>
      <c r="O7" s="123" t="s">
        <v>104</v>
      </c>
      <c r="P7" s="122" t="s">
        <v>189</v>
      </c>
      <c r="Q7" s="124">
        <v>1</v>
      </c>
      <c r="R7" s="67"/>
      <c r="S7" s="68"/>
      <c r="T7" s="68"/>
      <c r="U7" s="68"/>
      <c r="V7" s="67"/>
      <c r="W7" s="68"/>
      <c r="X7" s="441" t="s">
        <v>190</v>
      </c>
      <c r="Y7" s="247">
        <v>0.87</v>
      </c>
      <c r="Z7" s="50">
        <v>1</v>
      </c>
      <c r="AA7" s="247">
        <f>+Y7/Z7</f>
        <v>0.87</v>
      </c>
      <c r="AB7" s="248" t="s">
        <v>191</v>
      </c>
      <c r="AC7" s="67"/>
      <c r="AD7" s="67"/>
      <c r="AE7" s="67"/>
      <c r="AF7" s="69"/>
    </row>
    <row r="8" spans="1:106" s="112" customFormat="1" ht="139.5" customHeight="1" x14ac:dyDescent="0.25">
      <c r="A8" s="433"/>
      <c r="B8" s="435"/>
      <c r="C8" s="438"/>
      <c r="D8" s="440"/>
      <c r="E8" s="276" t="s">
        <v>19</v>
      </c>
      <c r="F8" s="276" t="s">
        <v>341</v>
      </c>
      <c r="G8" s="435"/>
      <c r="H8" s="436"/>
      <c r="I8" s="292" t="s">
        <v>148</v>
      </c>
      <c r="J8" s="436"/>
      <c r="K8" s="120" t="s">
        <v>192</v>
      </c>
      <c r="L8" s="120" t="s">
        <v>193</v>
      </c>
      <c r="M8" s="120" t="s">
        <v>194</v>
      </c>
      <c r="N8" s="120" t="s">
        <v>153</v>
      </c>
      <c r="O8" s="120" t="s">
        <v>104</v>
      </c>
      <c r="P8" s="120" t="s">
        <v>189</v>
      </c>
      <c r="Q8" s="121">
        <v>1</v>
      </c>
      <c r="R8" s="110"/>
      <c r="S8" s="110"/>
      <c r="T8" s="110"/>
      <c r="U8" s="110"/>
      <c r="V8" s="110"/>
      <c r="W8" s="110"/>
      <c r="X8" s="441"/>
      <c r="Y8" s="125">
        <v>0.55000000000000004</v>
      </c>
      <c r="Z8" s="126">
        <v>1</v>
      </c>
      <c r="AA8" s="126">
        <f>+Y8/Z8</f>
        <v>0.55000000000000004</v>
      </c>
      <c r="AB8" s="249" t="s">
        <v>195</v>
      </c>
      <c r="AC8" s="110"/>
      <c r="AD8" s="110"/>
      <c r="AE8" s="110"/>
      <c r="AF8" s="111"/>
    </row>
    <row r="9" spans="1:106" ht="42" customHeight="1" x14ac:dyDescent="0.25">
      <c r="C9"/>
      <c r="D9"/>
      <c r="L9" s="112"/>
      <c r="Z9" s="63" t="s">
        <v>124</v>
      </c>
      <c r="AA9" s="99">
        <f>AVERAGE(AA7:AA8)</f>
        <v>0.71</v>
      </c>
    </row>
    <row r="10" spans="1:106" x14ac:dyDescent="0.25">
      <c r="C10" s="19"/>
      <c r="D10" s="19"/>
      <c r="L10" s="112"/>
    </row>
    <row r="11" spans="1:106" x14ac:dyDescent="0.25">
      <c r="C11" s="19"/>
      <c r="D11" s="19"/>
    </row>
    <row r="12" spans="1:106" x14ac:dyDescent="0.25">
      <c r="C12" s="19"/>
      <c r="D12" s="19"/>
    </row>
    <row r="13" spans="1:106" x14ac:dyDescent="0.25">
      <c r="C13" s="2"/>
      <c r="D13" s="2"/>
    </row>
    <row r="14" spans="1:106" x14ac:dyDescent="0.25">
      <c r="C14" s="2"/>
      <c r="D14" s="2"/>
    </row>
    <row r="15" spans="1:106" x14ac:dyDescent="0.25">
      <c r="C15" s="2"/>
      <c r="D15" s="2"/>
    </row>
    <row r="16" spans="1:106" x14ac:dyDescent="0.25">
      <c r="C16" s="2"/>
      <c r="D16" s="2"/>
    </row>
    <row r="17" spans="3:4" x14ac:dyDescent="0.25">
      <c r="C17" s="2"/>
      <c r="D17" s="2"/>
    </row>
    <row r="18" spans="3:4" x14ac:dyDescent="0.25">
      <c r="C18" s="2"/>
      <c r="D18" s="2"/>
    </row>
    <row r="19" spans="3:4" x14ac:dyDescent="0.25">
      <c r="C19" s="2"/>
      <c r="D19" s="2"/>
    </row>
    <row r="20" spans="3:4" x14ac:dyDescent="0.25">
      <c r="C20" s="2"/>
      <c r="D20" s="2"/>
    </row>
    <row r="21" spans="3:4" x14ac:dyDescent="0.25">
      <c r="C21" s="2"/>
      <c r="D21" s="2"/>
    </row>
    <row r="22" spans="3:4" x14ac:dyDescent="0.25">
      <c r="C22" s="2"/>
      <c r="D22" s="2"/>
    </row>
    <row r="23" spans="3:4" x14ac:dyDescent="0.25">
      <c r="C23" s="2"/>
      <c r="D23" s="2"/>
    </row>
    <row r="24" spans="3:4" x14ac:dyDescent="0.25">
      <c r="C24" s="2"/>
      <c r="D24" s="2"/>
    </row>
    <row r="25" spans="3:4" x14ac:dyDescent="0.25">
      <c r="C25" s="2"/>
      <c r="D25" s="2"/>
    </row>
    <row r="26" spans="3:4" x14ac:dyDescent="0.25">
      <c r="C26" s="2"/>
      <c r="D26" s="2"/>
    </row>
    <row r="27" spans="3:4" x14ac:dyDescent="0.25">
      <c r="C27" s="2"/>
      <c r="D27" s="2"/>
    </row>
    <row r="28" spans="3:4" x14ac:dyDescent="0.25">
      <c r="C28" s="2"/>
      <c r="D28" s="2"/>
    </row>
    <row r="29" spans="3:4" x14ac:dyDescent="0.25">
      <c r="C29" s="2"/>
      <c r="D29" s="2"/>
    </row>
    <row r="30" spans="3:4" x14ac:dyDescent="0.25">
      <c r="C30" s="2"/>
      <c r="D30" s="2"/>
    </row>
    <row r="31" spans="3:4" x14ac:dyDescent="0.25">
      <c r="C31" s="2"/>
      <c r="D31" s="2"/>
    </row>
    <row r="32" spans="3:4" x14ac:dyDescent="0.25">
      <c r="C32" s="2"/>
      <c r="D32" s="2"/>
    </row>
    <row r="33" spans="3:4" x14ac:dyDescent="0.25">
      <c r="C33" s="2"/>
      <c r="D33" s="2"/>
    </row>
    <row r="34" spans="3:4" x14ac:dyDescent="0.25">
      <c r="C34" s="2"/>
      <c r="D34" s="2"/>
    </row>
    <row r="35" spans="3:4" x14ac:dyDescent="0.25">
      <c r="C35" s="2"/>
      <c r="D35" s="2"/>
    </row>
    <row r="36" spans="3:4" x14ac:dyDescent="0.25">
      <c r="C36" s="2"/>
      <c r="D36" s="2"/>
    </row>
    <row r="37" spans="3:4" x14ac:dyDescent="0.25">
      <c r="C37" s="2"/>
      <c r="D37" s="2"/>
    </row>
    <row r="38" spans="3:4" x14ac:dyDescent="0.25">
      <c r="C38" s="2"/>
      <c r="D38" s="2"/>
    </row>
    <row r="39" spans="3:4" x14ac:dyDescent="0.25">
      <c r="C39" s="2"/>
      <c r="D39" s="2"/>
    </row>
    <row r="40" spans="3:4" x14ac:dyDescent="0.25">
      <c r="C40" s="2"/>
      <c r="D40" s="2"/>
    </row>
    <row r="41" spans="3:4" x14ac:dyDescent="0.25">
      <c r="C41" s="2"/>
      <c r="D41" s="2"/>
    </row>
    <row r="42" spans="3:4" x14ac:dyDescent="0.25">
      <c r="C42" s="2"/>
      <c r="D42" s="2"/>
    </row>
    <row r="43" spans="3:4" x14ac:dyDescent="0.25">
      <c r="C43" s="2"/>
      <c r="D43" s="2"/>
    </row>
  </sheetData>
  <mergeCells count="22">
    <mergeCell ref="E1:X3"/>
    <mergeCell ref="K5:K6"/>
    <mergeCell ref="A4:K4"/>
    <mergeCell ref="L4:Q5"/>
    <mergeCell ref="R4:W5"/>
    <mergeCell ref="X4:X5"/>
    <mergeCell ref="A5:B5"/>
    <mergeCell ref="J5:J6"/>
    <mergeCell ref="C5:D5"/>
    <mergeCell ref="Y4:AF4"/>
    <mergeCell ref="Y5:AB5"/>
    <mergeCell ref="J7:J8"/>
    <mergeCell ref="X7:X8"/>
    <mergeCell ref="E5:F5"/>
    <mergeCell ref="G5:H5"/>
    <mergeCell ref="A7:A8"/>
    <mergeCell ref="G7:G8"/>
    <mergeCell ref="H7:H8"/>
    <mergeCell ref="B7:B8"/>
    <mergeCell ref="AC5:AF5"/>
    <mergeCell ref="C7:C8"/>
    <mergeCell ref="D7:D8"/>
  </mergeCells>
  <pageMargins left="0.7" right="0.7" top="0.75" bottom="0.75" header="0.3" footer="0.3"/>
  <pageSetup paperSize="9" orientation="portrait" horizontalDpi="300" verticalDpi="300" r:id="rId1"/>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7" ma:contentTypeDescription="Crear nuevo documento." ma:contentTypeScope="" ma:versionID="035c6a0883308902214ac70ffbc24a78">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ef25597621d2abf27472c8d4e0d4d99c"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Props1.xml><?xml version="1.0" encoding="utf-8"?>
<ds:datastoreItem xmlns:ds="http://schemas.openxmlformats.org/officeDocument/2006/customXml" ds:itemID="{16EA7F9F-CA20-4CF2-AC21-A949450DA24D}">
  <ds:schemaRefs>
    <ds:schemaRef ds:uri="http://schemas.microsoft.com/sharepoint/v3/contenttype/forms"/>
  </ds:schemaRefs>
</ds:datastoreItem>
</file>

<file path=customXml/itemProps2.xml><?xml version="1.0" encoding="utf-8"?>
<ds:datastoreItem xmlns:ds="http://schemas.openxmlformats.org/officeDocument/2006/customXml" ds:itemID="{97DD4416-9980-40B8-939B-F444C4EB48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CB1DF7-FDE8-4B45-B5C7-7F3FD015FC69}">
  <ds:schemaRefs>
    <ds:schemaRef ds:uri="http://schemas.microsoft.com/office/2006/metadata/properties"/>
    <ds:schemaRef ds:uri="http://schemas.microsoft.com/office/infopath/2007/PartnerControls"/>
    <ds:schemaRef ds:uri="ea91d785-2c90-43d2-acd6-4207220cd395"/>
    <ds:schemaRef ds:uri="313dc85d-5bab-4eeb-86ad-9e619537987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Consolidado</vt:lpstr>
      <vt:lpstr>ODS</vt:lpstr>
      <vt:lpstr>Gráficas</vt:lpstr>
      <vt:lpstr>Metas</vt:lpstr>
      <vt:lpstr>Objetivos est</vt:lpstr>
      <vt:lpstr>OAP</vt:lpstr>
      <vt:lpstr>OTI</vt:lpstr>
      <vt:lpstr>SMPCA</vt:lpstr>
      <vt:lpstr>OAJ</vt:lpstr>
      <vt:lpstr>Sub.Evaluación LA</vt:lpstr>
      <vt:lpstr>Sub.Seguimiento LA</vt:lpstr>
      <vt:lpstr>SIPTA</vt:lpstr>
      <vt:lpstr>SAF</vt:lpstr>
      <vt:lpstr>Comunicaciones</vt:lpstr>
      <vt:lpstr>Control Interno</vt:lpstr>
      <vt:lpstr>OCDI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Edith Jazmin Torres Rodríguez</dc:creator>
  <cp:keywords/>
  <dc:description/>
  <cp:lastModifiedBy>Monica Andrea Leguizamo Perez</cp:lastModifiedBy>
  <cp:revision/>
  <dcterms:created xsi:type="dcterms:W3CDTF">2020-04-23T16:18:23Z</dcterms:created>
  <dcterms:modified xsi:type="dcterms:W3CDTF">2024-09-19T14:40:53Z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ies>
</file>