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eiso\Downloads\"/>
    </mc:Choice>
  </mc:AlternateContent>
  <bookViews>
    <workbookView xWindow="0" yWindow="0" windowWidth="20490" windowHeight="8190" firstSheet="17" activeTab="2"/>
  </bookViews>
  <sheets>
    <sheet name="Grafica Marzo 31" sheetId="36" state="hidden" r:id="rId1"/>
    <sheet name="Consolidado Marzo 31 de 2023" sheetId="35" state="hidden" r:id="rId2"/>
    <sheet name="1. Planeacion_Institucional" sheetId="38" r:id="rId3"/>
    <sheet name="2.Gestion_Presupuestal" sheetId="39" r:id="rId4"/>
    <sheet name="3.Compras_Contratación" sheetId="40" r:id="rId5"/>
    <sheet name="4. Talento Humano" sheetId="25" r:id="rId6"/>
    <sheet name="5. Integridad" sheetId="41" r:id="rId7"/>
    <sheet name="6.Gobierno_Digital" sheetId="42" r:id="rId8"/>
    <sheet name="7. Seguridad_Digital" sheetId="43" r:id="rId9"/>
    <sheet name="8. Servicio_al_Ciudadano" sheetId="45" r:id="rId10"/>
    <sheet name="10. Fortalecimiento_Institucion" sheetId="46" r:id="rId11"/>
    <sheet name="9. Participacion Ciudadana" sheetId="55" r:id="rId12"/>
    <sheet name="11.Racionalización_de_Tramites" sheetId="47" r:id="rId13"/>
    <sheet name="12. Defensa_Juridica" sheetId="48" r:id="rId14"/>
    <sheet name="13. Transparencia_Acceso_Infor" sheetId="49" r:id="rId15"/>
    <sheet name="14. Segumiento_Evaluación" sheetId="50" r:id="rId16"/>
    <sheet name="15.Gestión_Documental" sheetId="51" r:id="rId17"/>
    <sheet name="16.Gestión_del_Conocimiento" sheetId="52" r:id="rId18"/>
    <sheet name="17. Gestión_de_Estadistica" sheetId="53" r:id="rId19"/>
    <sheet name="18.Control Interno" sheetId="54" r:id="rId20"/>
  </sheets>
  <definedNames>
    <definedName name="_xlnm._FilterDatabase" localSheetId="2" hidden="1">'1. Planeacion_Institucional'!$A$9:$J$9</definedName>
    <definedName name="_xlnm._FilterDatabase" localSheetId="10" hidden="1">'10. Fortalecimiento_Institucion'!$A$9:$K$23</definedName>
    <definedName name="_xlnm._FilterDatabase" localSheetId="12" hidden="1">'11.Racionalización_de_Tramites'!$A$9:$K$48</definedName>
    <definedName name="_xlnm._FilterDatabase" localSheetId="13" hidden="1">'12. Defensa_Juridica'!$A$9:$K$9</definedName>
    <definedName name="_xlnm._FilterDatabase" localSheetId="14" hidden="1">'13. Transparencia_Acceso_Infor'!$A$8:$K$26</definedName>
    <definedName name="_xlnm._FilterDatabase" localSheetId="15" hidden="1">'14. Segumiento_Evaluación'!$A$9:$K$19</definedName>
    <definedName name="_xlnm._FilterDatabase" localSheetId="16" hidden="1">'15.Gestión_Documental'!$A$9:$J$9</definedName>
    <definedName name="_xlnm._FilterDatabase" localSheetId="17" hidden="1">'16.Gestión_del_Conocimiento'!$A$8:$J$8</definedName>
    <definedName name="_xlnm._FilterDatabase" localSheetId="18" hidden="1">'17. Gestión_de_Estadistica'!$A$9:$J$9</definedName>
    <definedName name="_xlnm._FilterDatabase" localSheetId="19" hidden="1">'18.Control Interno'!$A$9:$J$9</definedName>
    <definedName name="_xlnm._FilterDatabase" localSheetId="3" hidden="1">'2.Gestion_Presupuestal'!$A$8:$J$8</definedName>
    <definedName name="_xlnm._FilterDatabase" localSheetId="4" hidden="1">'3.Compras_Contratación'!$A$9:$J$13</definedName>
    <definedName name="_xlnm._FilterDatabase" localSheetId="5" hidden="1">'4. Talento Humano'!$A$9:$J$9</definedName>
    <definedName name="_xlnm._FilterDatabase" localSheetId="6" hidden="1">'5. Integridad'!$A$9:$J$9</definedName>
    <definedName name="_xlnm._FilterDatabase" localSheetId="7" hidden="1">'6.Gobierno_Digital'!$A$9:$K$9</definedName>
    <definedName name="_xlnm._FilterDatabase" localSheetId="8" hidden="1">'7. Seguridad_Digital'!$A$9:$J$9</definedName>
    <definedName name="_xlnm._FilterDatabase" localSheetId="9" hidden="1">'8. Servicio_al_Ciudadano'!$A$9:$J$9</definedName>
    <definedName name="_xlnm._FilterDatabase" localSheetId="11" hidden="1">'9. Participacion Ciudadana'!$A$9:$N$24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41" l="1"/>
  <c r="C21" i="41"/>
  <c r="C25" i="41"/>
  <c r="C26" i="38"/>
  <c r="C13" i="39"/>
  <c r="C14" i="40"/>
  <c r="D27" i="42"/>
  <c r="C17" i="43"/>
  <c r="C29" i="45"/>
  <c r="D24" i="46"/>
  <c r="C25" i="55"/>
  <c r="D14" i="48"/>
  <c r="D27" i="49"/>
  <c r="D21" i="51"/>
  <c r="C19" i="50"/>
  <c r="C22" i="54" l="1"/>
  <c r="D48" i="47" l="1"/>
  <c r="E15" i="38" l="1"/>
  <c r="E14" i="38"/>
  <c r="C17" i="25" l="1"/>
  <c r="C16" i="25"/>
  <c r="C15" i="25"/>
  <c r="C14" i="25"/>
  <c r="C13" i="25"/>
  <c r="C12" i="25"/>
  <c r="C11" i="25"/>
  <c r="C10" i="25"/>
  <c r="C18" i="25" l="1"/>
  <c r="E18" i="36"/>
  <c r="E4" i="36"/>
  <c r="E5" i="36"/>
  <c r="E12" i="36"/>
  <c r="E15" i="36"/>
  <c r="E9" i="36"/>
  <c r="E7" i="36"/>
  <c r="E14" i="36"/>
  <c r="E3" i="36"/>
  <c r="E16" i="36"/>
  <c r="E19" i="36"/>
  <c r="E10" i="36"/>
  <c r="E8" i="36"/>
  <c r="E11" i="36"/>
  <c r="E13" i="36"/>
  <c r="C14" i="36"/>
  <c r="C3" i="36"/>
  <c r="G27" i="35"/>
  <c r="K27" i="35" s="1"/>
  <c r="L27" i="35" s="1"/>
  <c r="C4" i="36"/>
  <c r="C16" i="36"/>
  <c r="C7" i="36"/>
  <c r="C5" i="36"/>
  <c r="C18" i="36"/>
  <c r="E6" i="36"/>
  <c r="F28" i="35"/>
  <c r="I24" i="35"/>
  <c r="F19" i="35"/>
  <c r="F17" i="35"/>
  <c r="F15" i="35"/>
  <c r="G16" i="35" l="1"/>
  <c r="K16" i="35" s="1"/>
  <c r="G21" i="35"/>
  <c r="K21" i="35" s="1"/>
  <c r="C19" i="36"/>
  <c r="G17" i="35"/>
  <c r="K17" i="35" s="1"/>
  <c r="F33" i="35"/>
  <c r="G18" i="35" l="1"/>
  <c r="K18" i="35" s="1"/>
  <c r="L17" i="35" s="1"/>
  <c r="D3" i="36" l="1"/>
  <c r="D18" i="36"/>
  <c r="H27" i="35"/>
  <c r="I27" i="35" s="1"/>
  <c r="M27" i="35" s="1"/>
  <c r="D19" i="36"/>
  <c r="D4" i="36"/>
  <c r="H21" i="35"/>
  <c r="I21" i="35" s="1"/>
  <c r="D7" i="36"/>
  <c r="C6" i="36"/>
  <c r="G22" i="35"/>
  <c r="K22" i="35" s="1"/>
  <c r="H30" i="35"/>
  <c r="I30" i="35" s="1"/>
  <c r="D9" i="36"/>
  <c r="D16" i="36"/>
  <c r="D14" i="36"/>
  <c r="G25" i="35"/>
  <c r="K25" i="35" s="1"/>
  <c r="H17" i="35"/>
  <c r="I17" i="35" s="1"/>
  <c r="G29" i="35"/>
  <c r="K29" i="35" s="1"/>
  <c r="H29" i="35"/>
  <c r="I29" i="35" s="1"/>
  <c r="H16" i="35" l="1"/>
  <c r="I16" i="35" s="1"/>
  <c r="D5" i="36"/>
  <c r="H18" i="35"/>
  <c r="I18" i="35" s="1"/>
  <c r="M17" i="35" s="1"/>
  <c r="G28" i="35"/>
  <c r="K28" i="35" s="1"/>
  <c r="C15" i="36"/>
  <c r="C11" i="36"/>
  <c r="G31" i="35"/>
  <c r="K31" i="35" s="1"/>
  <c r="L31" i="35" s="1"/>
  <c r="H23" i="35"/>
  <c r="I23" i="35" s="1"/>
  <c r="D12" i="36"/>
  <c r="D15" i="36"/>
  <c r="H28" i="35"/>
  <c r="I28" i="35" s="1"/>
  <c r="M28" i="35" s="1"/>
  <c r="D11" i="36"/>
  <c r="H31" i="35"/>
  <c r="I31" i="35" s="1"/>
  <c r="M31" i="35" s="1"/>
  <c r="G30" i="35"/>
  <c r="K30" i="35" s="1"/>
  <c r="L28" i="35" s="1"/>
  <c r="C9" i="36"/>
  <c r="H26" i="35"/>
  <c r="I26" i="35" s="1"/>
  <c r="G26" i="35"/>
  <c r="K26" i="35" s="1"/>
  <c r="H25" i="35"/>
  <c r="I25" i="35" s="1"/>
  <c r="C17" i="36"/>
  <c r="G32" i="35"/>
  <c r="K32" i="35" s="1"/>
  <c r="L32" i="35" s="1"/>
  <c r="H32" i="35"/>
  <c r="I32" i="35" s="1"/>
  <c r="D17" i="36"/>
  <c r="G15" i="35" l="1"/>
  <c r="H22" i="35"/>
  <c r="I22" i="35" s="1"/>
  <c r="D6" i="36"/>
  <c r="M32" i="35"/>
  <c r="K15" i="35" l="1"/>
  <c r="L15" i="35" s="1"/>
  <c r="C10" i="36"/>
  <c r="D10" i="36"/>
  <c r="H15" i="35"/>
  <c r="I15" i="35" s="1"/>
  <c r="M15" i="35" s="1"/>
  <c r="G19" i="35"/>
  <c r="G23" i="35" l="1"/>
  <c r="K23" i="35" s="1"/>
  <c r="C12" i="36"/>
  <c r="G20" i="35"/>
  <c r="K20" i="35" s="1"/>
  <c r="C8" i="36"/>
  <c r="K19" i="35"/>
  <c r="C13" i="36"/>
  <c r="H19" i="35"/>
  <c r="I19" i="35" s="1"/>
  <c r="D13" i="36"/>
  <c r="D8" i="36" l="1"/>
  <c r="H20" i="35"/>
  <c r="I20" i="35" s="1"/>
  <c r="M19" i="35" s="1"/>
  <c r="M33" i="35" s="1"/>
  <c r="D22" i="36" s="1"/>
  <c r="L19" i="35"/>
  <c r="L33" i="35" s="1"/>
  <c r="C22" i="36" s="1"/>
</calcChain>
</file>

<file path=xl/comments1.xml><?xml version="1.0" encoding="utf-8"?>
<comments xmlns="http://schemas.openxmlformats.org/spreadsheetml/2006/main">
  <authors>
    <author>Asus</author>
  </authors>
  <commentList>
    <comment ref="B27" authorId="0" shapeId="0">
      <text>
        <r>
          <rPr>
            <b/>
            <sz val="9"/>
            <color rgb="FF000000"/>
            <rFont val="Tahoma"/>
            <family val="2"/>
          </rPr>
          <t>Asus:</t>
        </r>
        <r>
          <rPr>
            <sz val="9"/>
            <color rgb="FF000000"/>
            <rFont val="Tahoma"/>
            <family val="2"/>
          </rPr>
          <t xml:space="preserve">
</t>
        </r>
        <r>
          <rPr>
            <sz val="9"/>
            <color rgb="FF000000"/>
            <rFont val="Tahoma"/>
            <family val="2"/>
          </rPr>
          <t xml:space="preserve">Replantearla
</t>
        </r>
      </text>
    </comment>
  </commentList>
</comments>
</file>

<file path=xl/sharedStrings.xml><?xml version="1.0" encoding="utf-8"?>
<sst xmlns="http://schemas.openxmlformats.org/spreadsheetml/2006/main" count="1708" uniqueCount="956">
  <si>
    <t xml:space="preserve">Política de Gestión </t>
  </si>
  <si>
    <t xml:space="preserve">Avance Reportado </t>
  </si>
  <si>
    <t>Avance Esperado</t>
  </si>
  <si>
    <t>Cumplimiento a Junio de 2023</t>
  </si>
  <si>
    <t>Cumplimiento a septiembre de 2023</t>
  </si>
  <si>
    <t>Lider de Política</t>
  </si>
  <si>
    <t>Gestión de la Iinformación Estadística</t>
  </si>
  <si>
    <t>OAP</t>
  </si>
  <si>
    <t>Defensa Jurídica</t>
  </si>
  <si>
    <t>OAJ</t>
  </si>
  <si>
    <t>Gestión Presupuestal y Eficiencia del Gasto Público</t>
  </si>
  <si>
    <t>SAF</t>
  </si>
  <si>
    <t>Servicio al Ciudadano</t>
  </si>
  <si>
    <t>SMPCA</t>
  </si>
  <si>
    <t>Integridad</t>
  </si>
  <si>
    <t>Seguridad Digital</t>
  </si>
  <si>
    <t>OTI</t>
  </si>
  <si>
    <t>Transparencía, Acceso a la Información y Lucha contra la Corrupción</t>
  </si>
  <si>
    <t>Gestión Estratégica del Talento Humano</t>
  </si>
  <si>
    <t>Gestión del Conocimiento</t>
  </si>
  <si>
    <t>Racionalización de Trámites</t>
  </si>
  <si>
    <t>SIPTA-SELA</t>
  </si>
  <si>
    <t>Gobierno Digital</t>
  </si>
  <si>
    <t>Participación Ciudadana en la Gestión Pública</t>
  </si>
  <si>
    <t>Gestión Documental</t>
  </si>
  <si>
    <t>Fortalecimiento Organizacional y Simplificación de Procesos</t>
  </si>
  <si>
    <t>Control Interno</t>
  </si>
  <si>
    <t>OCI</t>
  </si>
  <si>
    <t>Planeación Institucional</t>
  </si>
  <si>
    <t>Seguimiento y Evaluación del Desempeño Institucional</t>
  </si>
  <si>
    <t>Cumplimiento a Marzo 31 de 2023</t>
  </si>
  <si>
    <t>Esperado a Marzo 31 de 2023</t>
  </si>
  <si>
    <t>TOTAL CUMPLIMIENTO PIGD A MARZO 31 DE 2023</t>
  </si>
  <si>
    <t>Fecha Formulación:</t>
  </si>
  <si>
    <t>Diciembre de 2022</t>
  </si>
  <si>
    <t>Fecha Aprobación</t>
  </si>
  <si>
    <t>Noviembre y Diciembre de 2022</t>
  </si>
  <si>
    <t>Fecha Modificación</t>
  </si>
  <si>
    <t>DESCRIPCIÓN DEL PLAN</t>
  </si>
  <si>
    <t>IDENTIFICACIÓN</t>
  </si>
  <si>
    <t>NOMBRE DEL PLAN</t>
  </si>
  <si>
    <t>PLAN INSTITUCIONAL DE GESTIÓN Y DESEMPEÑO</t>
  </si>
  <si>
    <t>OBJETIVO DEL PLAN</t>
  </si>
  <si>
    <t>1. Fortalecer el liderazgo y talento humano
2. Agilizar, simplificar y flexibilizar la operación
3. Desarrollar una cultura organizacional sólida
4. Promover la coordinación interinstitucional
5. Fortalecer y promover la efectiva participación ciudadana</t>
  </si>
  <si>
    <t>JUSTIFICACIÓN</t>
  </si>
  <si>
    <t>El Sistema de Gestión es el conjunto de entidades y organismos del Estado, políticas, normas, recursos e información, cuyo objeto es dirigir la gestión pública al mejor desempeño institucional y a la consecución de resultados para la satisfacción de las necesidades y el goce efectivo de los derechos de los ciudadanos, en el marco de la legalidad y la integridad.</t>
  </si>
  <si>
    <t xml:space="preserve">LIDER DE SEGUIMIENTO DEL PLAN </t>
  </si>
  <si>
    <t>Oficina Asesora de Planeación</t>
  </si>
  <si>
    <t xml:space="preserve">ALCANCE DEL PLAN </t>
  </si>
  <si>
    <t>1. Fortalecer los mecanismos de transparencia y acceso a la información pública, participación y atención de los grupos de interés, con el fin de generar confianza de nuestro accionar en los actores interesados
2. Fortalecer la competencia organizacional, de tal manera que se satisfagan las necesidades del nuestros actores interesados.
3. Optimizar la gestión administrativa institucional para el cumplimiento de los principios de eficiencia, eficacia y efectividad del Estado Colombiano.
4. Consolidar el uso de las tecnologías de la información, garantizando la mejor interacción de la Entidad con sus actores interesados</t>
  </si>
  <si>
    <t>Ley</t>
  </si>
  <si>
    <t xml:space="preserve">Decreto </t>
  </si>
  <si>
    <t>Dimensiones MIPG</t>
  </si>
  <si>
    <t>Políticas</t>
  </si>
  <si>
    <t>Descripción Actividad</t>
  </si>
  <si>
    <t>Peso</t>
  </si>
  <si>
    <t>Avance</t>
  </si>
  <si>
    <t>Avance esperado</t>
  </si>
  <si>
    <t>Peso Política</t>
  </si>
  <si>
    <t>Avance Ponderado</t>
  </si>
  <si>
    <t>% Cumplimiento</t>
  </si>
  <si>
    <t>% Cumplimiento esperado</t>
  </si>
  <si>
    <t>Responsable x Actividad</t>
  </si>
  <si>
    <t>Fecha de Inicio</t>
  </si>
  <si>
    <t>Fecha de Terminación</t>
  </si>
  <si>
    <t>Ley 1753 de 2015 art. 133</t>
  </si>
  <si>
    <t>DECRETO 1499 de 2017
Versión 2 (agosto 2018)</t>
  </si>
  <si>
    <t>Talento Humano</t>
  </si>
  <si>
    <t>Fomentar el desarrollo de una cultura organizacional sólida y promover la participación ciudadana.</t>
  </si>
  <si>
    <t>Consolidar la integridad como prevención de la corrupción y motor del cambio de los comportamientos de los servidores y la cultura de las entidades.</t>
  </si>
  <si>
    <t>Direccionamiento Estratégico y Planeación</t>
  </si>
  <si>
    <t>Valor público que debe generar el objeto para el cual fue creada, los derechos que garantiza y los problemas y necesidades a resolver.</t>
  </si>
  <si>
    <t xml:space="preserve">Establecer los topes presupuestales de gasto público, de tal manera que la planeación estratégica debe ser presupuestalmente viable y sostenible. 
</t>
  </si>
  <si>
    <t>SAF/ OAP</t>
  </si>
  <si>
    <t xml:space="preserve">Gestión con valores para el resultado
</t>
  </si>
  <si>
    <t>Tecnología para apoyar la ejecución de los procesos, el manejo y seguridad de la información y de los sistemas de información.</t>
  </si>
  <si>
    <t xml:space="preserve">Establecer nuevos lineamientos y directrices de seguridad digital y se tienen en cuenta componentes como la educación, la regulación, la cooperación, la investigación, el desarrollo y la innovación. </t>
  </si>
  <si>
    <t>Defensa jurídica</t>
  </si>
  <si>
    <t xml:space="preserve">Proteger los intereses litigiosos en sus actuaciones judiciales a fin de reducir la responsabilidad patrimonial. </t>
  </si>
  <si>
    <t>Servicio al ciudadano</t>
  </si>
  <si>
    <t xml:space="preserve">Buscar que la entidad conozca los derechos, necesidades y problemas de los ciudadanos, trabajen en torno a los resultados que los satisfacen y evalúen su satisfacción permanentemente. </t>
  </si>
  <si>
    <t>SPAC</t>
  </si>
  <si>
    <t>Racionalización de trámites</t>
  </si>
  <si>
    <t>Orientada a simplificar, estandarizar, eliminar, optimizar y automatizar trámites y procedimientos administrativos, para facilitar el acceso de los ciudadanos a sus derechos reduciendo costos, tiempos, documentos, procesos y pasos en su interacción con las entidades públicas.</t>
  </si>
  <si>
    <t>SES-SIPTA-OAP</t>
  </si>
  <si>
    <t>Mejora normativa</t>
  </si>
  <si>
    <t>Participación ciudadana en gestión pública</t>
  </si>
  <si>
    <t xml:space="preserve">Diseñar, mantener y mejorar espacios que garanticen la participación ciudadana en todo el ciclo de la gestión pública. 
</t>
  </si>
  <si>
    <t>Fortalecimiento organizacional y simplificación de procesos</t>
  </si>
  <si>
    <t>Recabar la información necesaria e identificar los puntos críticos que expliquen por qué la institucionalidad actual no es adecuada para la entrega de productos y servicios sintonizados con las necesidades de los ciudadanos.</t>
  </si>
  <si>
    <t>Evaluación de Resultados</t>
  </si>
  <si>
    <t>Seguimiento y evaluación del desempeño institucional</t>
  </si>
  <si>
    <t xml:space="preserve">Establecer oportunamente las acciones de corrección o prevención de riesgos y registrar o suministrar los datos en los diferentes sistemas de información de que dispone la entidad. </t>
  </si>
  <si>
    <t>Información y Comunicación</t>
  </si>
  <si>
    <t xml:space="preserve">Se busca mayor eficiencia administrativa en la gestión documental; defensa de los derecho, la promoción de la transparencia y acceso a la información pública. </t>
  </si>
  <si>
    <t>SERVICIOS ADMINISTRATIVOS</t>
  </si>
  <si>
    <t>Gestión de la Información Estadística</t>
  </si>
  <si>
    <t>Transparencia, acceso a la información pública y lucha contra la corrupción</t>
  </si>
  <si>
    <t>Desarrollar una cultura organizacional fundamentada en la información, el control y la evaluación, para la toma de decisiones y la mejora continua.</t>
  </si>
  <si>
    <t>OAP COMUNICACIONES</t>
  </si>
  <si>
    <t>Gestión del Conocimiento y la Innovación</t>
  </si>
  <si>
    <t xml:space="preserve">Promueve el desarrollo de mecanismos de experimentación e innovación para desarrollar soluciones eficientes en cuanto a: tiempo, espacio y recursos económicos. </t>
  </si>
  <si>
    <t>Establecer acciones, métodos y procedimientos de control y de gestión del riesgo, así como mecanismos para la prevención y evaluación.</t>
  </si>
  <si>
    <t>CONTROL INTERNO</t>
  </si>
  <si>
    <t>|</t>
  </si>
  <si>
    <t>Realizar las mejores prácticas de abastecimiento y contratación para fortalecer la satisfacción de las necesidades de la entidad, con optimización de recursos, altos estándares de calidad y oportunidad, pluralidad de oferentes, garantía de transparencia y rendición de cuentas</t>
  </si>
  <si>
    <t>POLITICA DE GESTIÓN</t>
  </si>
  <si>
    <t xml:space="preserve">OBJETIVO DEL PLAN </t>
  </si>
  <si>
    <t>Definir la ruta estratégica y operativa que guia la gestión de la entidad con miras a satisfacer las necesidades de sus grupos de valor</t>
  </si>
  <si>
    <t>Cumplir los requisitos establecidos en la dimensión “Direccionamiento Estratégico” del Modelo Integrado de Planeación y Gestión.</t>
  </si>
  <si>
    <t>LIDER DE LA POLITICA</t>
  </si>
  <si>
    <t>Jefe de Oficina Asesora de Planeación</t>
  </si>
  <si>
    <t xml:space="preserve">VERSION </t>
  </si>
  <si>
    <t>V1 Comite de Gestion y Desempeño Institucional  del 15/12/2023</t>
  </si>
  <si>
    <t>Dimensión No: 2 Direccionamiento y Planeación</t>
  </si>
  <si>
    <t>ITEM</t>
  </si>
  <si>
    <t xml:space="preserve">ACTIVIDADES </t>
  </si>
  <si>
    <t>PESO DE ACTIVIDAD</t>
  </si>
  <si>
    <t>ACCIONES</t>
  </si>
  <si>
    <t>PESO POR ACCIÓN</t>
  </si>
  <si>
    <t>RESPONSABLE</t>
  </si>
  <si>
    <t xml:space="preserve">DEPENDENCIAS INVOLUCRADAS EN LA IMPLEMENTACION </t>
  </si>
  <si>
    <t>PRODUCTO ESPERADO</t>
  </si>
  <si>
    <t>FECHA DE INICIO</t>
  </si>
  <si>
    <t>FECHA DE TERMINACIÓN</t>
  </si>
  <si>
    <t> 1</t>
  </si>
  <si>
    <t>Realizar diagnóstico de las capacidades organizacionales y factores externos que inciden en la gestión de la entidad</t>
  </si>
  <si>
    <r>
      <rPr>
        <b/>
        <sz val="10"/>
        <color rgb="FF000000"/>
        <rFont val="Arial"/>
      </rPr>
      <t>1.1</t>
    </r>
    <r>
      <rPr>
        <sz val="10"/>
        <color rgb="FF000000"/>
        <rFont val="Arial"/>
      </rPr>
      <t xml:space="preserve"> Revisar y actualizar el contexto interno y externo según aplique de acuerdo con los requerimientos de los sistemas de gestión.</t>
    </r>
  </si>
  <si>
    <t>Todas las áreas</t>
  </si>
  <si>
    <t xml:space="preserve">Contexto interno y externo actualizado de acuerdo con los requerimientos de los sistemas de gestión </t>
  </si>
  <si>
    <r>
      <rPr>
        <b/>
        <sz val="10"/>
        <color rgb="FF000000"/>
        <rFont val="Arial"/>
      </rPr>
      <t>1.2</t>
    </r>
    <r>
      <rPr>
        <sz val="10"/>
        <color rgb="FF000000"/>
        <rFont val="Arial"/>
      </rPr>
      <t xml:space="preserve"> Hacer seguimiento a la implementación de las estrategias como resultado del análisis del contexto interno y externo 2023 en el instrumento de planeación que corresponda. </t>
    </r>
  </si>
  <si>
    <t xml:space="preserve">Seguimiento de estrategias en el instrumento definido </t>
  </si>
  <si>
    <r>
      <rPr>
        <b/>
        <sz val="10"/>
        <color rgb="FF000000"/>
        <rFont val="Arial"/>
      </rPr>
      <t>1.3</t>
    </r>
    <r>
      <rPr>
        <sz val="10"/>
        <color rgb="FF000000"/>
        <rFont val="Arial"/>
      </rPr>
      <t xml:space="preserve"> Actualizar el análisis de cargas laborales y generar la propuesta de formalización de la planta de acuerdo con los lineamientos del Gobierno Nacional.</t>
    </r>
  </si>
  <si>
    <t>Subdirección Administrativa y Financiera</t>
  </si>
  <si>
    <t>Grupo de Gestión Humana
Grupo de Gestión Financiera</t>
  </si>
  <si>
    <t>Documento de análisis de cargas
Propuesta modificación Decreto 376</t>
  </si>
  <si>
    <t>Fortalecer capacidades para la formulación y seguimiento de planes de trabajo de las políticas del MIPG</t>
  </si>
  <si>
    <r>
      <rPr>
        <b/>
        <sz val="10"/>
        <color rgb="FF000000"/>
        <rFont val="Arial"/>
      </rPr>
      <t>2.1</t>
    </r>
    <r>
      <rPr>
        <sz val="10"/>
        <color rgb="FF000000"/>
        <rFont val="Arial"/>
      </rPr>
      <t xml:space="preserve"> Demostrar la realización del curso del Modelo Integrado de Planeación y Gestión - MIPG de la Función Pública, dirigido a los líderes de política o dimensión. (Colaboradores) </t>
    </r>
  </si>
  <si>
    <t>Oficina Asesora de Planeación 
Grupo de Gestión Humana</t>
  </si>
  <si>
    <t>Certificados del curso completo de Modelo Integrado de Planeación y Gestión - MIPG de la Función Pública</t>
  </si>
  <si>
    <r>
      <rPr>
        <b/>
        <sz val="10"/>
        <color rgb="FF000000"/>
        <rFont val="Arial"/>
      </rPr>
      <t>2.2</t>
    </r>
    <r>
      <rPr>
        <sz val="10"/>
        <color rgb="FF000000"/>
        <rFont val="Arial"/>
      </rPr>
      <t xml:space="preserve"> Generar y socializar lineamientos para la elaboración de los documentos de las Guia de implementacion de las politicas de MIPG.</t>
    </r>
  </si>
  <si>
    <t>Lineamientos de la Oficina Asesora de Planeación</t>
  </si>
  <si>
    <r>
      <rPr>
        <b/>
        <sz val="10"/>
        <color rgb="FF000000"/>
        <rFont val="Arial"/>
      </rPr>
      <t>2.3</t>
    </r>
    <r>
      <rPr>
        <sz val="10"/>
        <color rgb="FF000000"/>
        <rFont val="Arial"/>
      </rPr>
      <t xml:space="preserve"> Generar los documentos de cada política del MIPG.</t>
    </r>
  </si>
  <si>
    <t>Todos los líderes de política</t>
  </si>
  <si>
    <t>Documentos de política pública del MIPG (18)</t>
  </si>
  <si>
    <r>
      <rPr>
        <b/>
        <sz val="10"/>
        <color rgb="FF000000"/>
        <rFont val="Arial"/>
      </rPr>
      <t>2.4</t>
    </r>
    <r>
      <rPr>
        <sz val="10"/>
        <color rgb="FF000000"/>
        <rFont val="Arial"/>
      </rPr>
      <t xml:space="preserve"> Realizar mesas de trabajo para diligenciamiento de FURAG 2023.</t>
    </r>
  </si>
  <si>
    <t>Listados de asistencias a mesas de trabajo</t>
  </si>
  <si>
    <r>
      <rPr>
        <b/>
        <sz val="10"/>
        <color rgb="FF000000"/>
        <rFont val="Arial"/>
      </rPr>
      <t>2.5</t>
    </r>
    <r>
      <rPr>
        <sz val="10"/>
        <color rgb="FF000000"/>
        <rFont val="Arial"/>
      </rPr>
      <t xml:space="preserve"> Realizar mesas de trabajo para formulación de planes de acción de las políticas MIPG.</t>
    </r>
  </si>
  <si>
    <t>Mejorar las actividades de formulación de planes, políticas, programas o proyectos mediante la participación de los grupos de interés en la gestión de la entidad.</t>
  </si>
  <si>
    <t>3.1 Incluir en la Planeación Institucional para la vigencia 2025:
- Objetivos articulados con el plan estratégico de la entidad.
- Metas que viabilizan los objetivos del plan.
- Actividades que permiten alcanzar las metas y objetivos del plan.
- Responsables de la ejecución de las actividades.
- Tiempos de ejecución de las actividades.
- Recursos (financieros, humanos, físicos, tecnológicos) asignados para lograr los objetivos definidos.
- Indicadores de seguimiento al cumplimiento de las metas.
- Mecanismos para facilitar y promover la participación de la ciudadanía con enfoque diferencial y de derechos humanos en los asuntos de su competencia.
- Partida presupuestal de gasto e inversión para promover la participación ciudadana.</t>
  </si>
  <si>
    <t>Formulación Plan de Acción Institucional vigencia 2025</t>
  </si>
  <si>
    <t>Articular las regiones priorizadas con el que hacer de la Entidad para dar respuesta a los compromisos de las macrometas del Plan Nacional de Desarrollo</t>
  </si>
  <si>
    <r>
      <rPr>
        <b/>
        <sz val="10"/>
        <color rgb="FF000000"/>
        <rFont val="Arial"/>
      </rPr>
      <t>4.1</t>
    </r>
    <r>
      <rPr>
        <sz val="10"/>
        <color rgb="FF000000"/>
        <rFont val="Arial"/>
      </rPr>
      <t xml:space="preserve"> Realizar plan de trabajo institucional para definir el aporte de la entidad al cumplimiento de macrometas del sector ambiente definidas en el Plan Nacional de Desarrollo.</t>
    </r>
  </si>
  <si>
    <t>SELA - SSLA - SMPCA - SIPTA - OAJ</t>
  </si>
  <si>
    <t>Un (1) plan de trabajo definido</t>
  </si>
  <si>
    <r>
      <rPr>
        <b/>
        <sz val="10"/>
        <color rgb="FF000000"/>
        <rFont val="Arial"/>
      </rPr>
      <t>4.2</t>
    </r>
    <r>
      <rPr>
        <sz val="10"/>
        <color rgb="FF000000"/>
        <rFont val="Arial"/>
      </rPr>
      <t xml:space="preserve"> Realizar seguimiento al aporte de la entidad asociado al cumplimiento de macrometas del sector ambiente.</t>
    </r>
  </si>
  <si>
    <t>(2) seguimientos de implementación</t>
  </si>
  <si>
    <t>Reformulación de los proyectos de inversión de la ANLA</t>
  </si>
  <si>
    <r>
      <rPr>
        <b/>
        <sz val="10"/>
        <color rgb="FF000000"/>
        <rFont val="Arial"/>
      </rPr>
      <t xml:space="preserve">5.1 </t>
    </r>
    <r>
      <rPr>
        <sz val="10"/>
        <color rgb="FF000000"/>
        <rFont val="Arial"/>
      </rPr>
      <t>Ajustar los proyectos de inversión de la Entidad de acuerdo con las líneas programáticas del gobierno nacional - PND (2022 - 2026).</t>
    </r>
  </si>
  <si>
    <t>Proyectos de inversión ajustados</t>
  </si>
  <si>
    <t>Revisar y definir la necesidad de ajustar la resolución que define el Comité de Gestión y Desempeño Institucional</t>
  </si>
  <si>
    <r>
      <rPr>
        <b/>
        <sz val="10"/>
        <color rgb="FF000000"/>
        <rFont val="Arial"/>
      </rPr>
      <t xml:space="preserve">6.1 </t>
    </r>
    <r>
      <rPr>
        <sz val="10"/>
        <color rgb="FF000000"/>
        <rFont val="Arial"/>
      </rPr>
      <t>Revisar y ajustar mediante acto administrativo las funciones del Comité Institucional de Gestión y Desempeño según los requerimientos realizados por el gobierno nacional relacionados con las politicas del MIPG.</t>
    </r>
  </si>
  <si>
    <t>Oficina Asesora Jurídica</t>
  </si>
  <si>
    <t>Resolución ajustada</t>
  </si>
  <si>
    <t>Definir portafolio que identifica los productos y servicios que presta la Entidad</t>
  </si>
  <si>
    <r>
      <rPr>
        <b/>
        <sz val="10"/>
        <color rgb="FF000000"/>
        <rFont val="Arial"/>
      </rPr>
      <t>7.1</t>
    </r>
    <r>
      <rPr>
        <sz val="10"/>
        <color rgb="FF000000"/>
        <rFont val="Arial"/>
      </rPr>
      <t xml:space="preserve"> Actualizar el portafolio que identifica los productos y servicios que presta la ANLA.</t>
    </r>
  </si>
  <si>
    <t>SIPTA - SELA</t>
  </si>
  <si>
    <t>Portafolio de productos y servicios actualizado</t>
  </si>
  <si>
    <r>
      <rPr>
        <b/>
        <sz val="10"/>
        <color rgb="FF000000"/>
        <rFont val="Arial"/>
      </rPr>
      <t>7.2</t>
    </r>
    <r>
      <rPr>
        <sz val="10"/>
        <color rgb="FF000000"/>
        <rFont val="Arial"/>
      </rPr>
      <t xml:space="preserve">. Revisar y actualizar la pagina web en funciones de dar claridad en la identificacion de servicios que presta la entidad. </t>
    </r>
  </si>
  <si>
    <t xml:space="preserve">Oficina Asesora de Planeación- comunicaciones </t>
  </si>
  <si>
    <t>Portafolio de productos y servicios actualizado en la pagina web</t>
  </si>
  <si>
    <t>Identificar requisitos legales que delimitan y regulan las actuaciones de la entidad en el marco del direccionamiento estratégico</t>
  </si>
  <si>
    <t>8.1 Actualizar el normograma de la entidad.</t>
  </si>
  <si>
    <t>Normograma actualizado</t>
  </si>
  <si>
    <t>Política de Gestión Presupuestal y Eficiencia del Gasto Público</t>
  </si>
  <si>
    <t xml:space="preserve">El propósito de esta política es permitir que la entidad utilice los recursos presupuestales de que disponen de manera apropiada y coherente con el logro de metas y objetivos institucionales, ejecutar su presupuesto de manera eficiente, austera y transparente y llevar un adecuado control y seguimiento </t>
  </si>
  <si>
    <t>permitir que las entidades utilicen los recursos presupuestales de que disponen de manera apropiada y coherente con el logro de metas y objetivos institucionales.</t>
  </si>
  <si>
    <t>Coordinador del Grupo de Gestión Financiera y Presupuestal</t>
  </si>
  <si>
    <t> </t>
  </si>
  <si>
    <t>Analizar y evaluar la Resolución de cobro 1140 de 2022 en específico el cobro en las etapas de evaluación y/o seguimiento de los servicios prestados por la ANLA</t>
  </si>
  <si>
    <r>
      <rPr>
        <b/>
        <sz val="10"/>
        <rFont val="Arial"/>
        <family val="2"/>
      </rPr>
      <t>1.1</t>
    </r>
    <r>
      <rPr>
        <sz val="10"/>
        <rFont val="Arial"/>
        <family val="2"/>
      </rPr>
      <t xml:space="preserve"> Revisar la Resolución de cobro 1140 de 2022 a fin de incluir el cobro de servicios que conforme a la norma sean susceptibles de cobro en las etapas de evaluación y/o seguimiento de los servicios prestados por la ANLA</t>
    </r>
  </si>
  <si>
    <t>SAF - Grupo de Gestión financiera y presupuestal</t>
  </si>
  <si>
    <t>SELA - SSLA - SIPTA- SMPCA</t>
  </si>
  <si>
    <t>Documento(s) adelantados para gestionar la modificación de resolución de cobros, Documento técnico, Memoria Justificativa, Oficio DAFP concepto favorable.</t>
  </si>
  <si>
    <t>Revisar y/o ajustar el procedimiento en caso ser requerido para sistematizar y/o definir metodología del cobro de servicios de seguimiento de la entidad. (minimizar reprocesos y asegurar el debido cobro)</t>
  </si>
  <si>
    <r>
      <rPr>
        <b/>
        <sz val="10"/>
        <rFont val="Arial"/>
        <family val="2"/>
      </rPr>
      <t>2.1.</t>
    </r>
    <r>
      <rPr>
        <sz val="10"/>
        <rFont val="Arial"/>
        <family val="2"/>
      </rPr>
      <t xml:space="preserve"> Mesas de trabajo</t>
    </r>
  </si>
  <si>
    <t>OTI - SSLA- OAP</t>
  </si>
  <si>
    <t>Actas y listados de asistencia</t>
  </si>
  <si>
    <r>
      <rPr>
        <b/>
        <sz val="10"/>
        <rFont val="Arial"/>
        <family val="2"/>
      </rPr>
      <t xml:space="preserve">2.2. </t>
    </r>
    <r>
      <rPr>
        <sz val="10"/>
        <rFont val="Arial"/>
        <family val="2"/>
      </rPr>
      <t>Revisión y ajuste de procedimiento</t>
    </r>
  </si>
  <si>
    <t>Documento de procedimiento definido
En caso de desarrollo (también se incluirán historias de usuario)</t>
  </si>
  <si>
    <t>Revisar y analizar el posible ajuste de la resolución de cobros actual (documentales, cambios menores, agroquímicos, etc)</t>
  </si>
  <si>
    <r>
      <rPr>
        <b/>
        <sz val="10"/>
        <color rgb="FF000000"/>
        <rFont val="Arial"/>
      </rPr>
      <t xml:space="preserve">3.1 </t>
    </r>
    <r>
      <rPr>
        <sz val="10"/>
        <color rgb="FF000000"/>
        <rFont val="Arial"/>
      </rPr>
      <t>Revisar y analizar la Resolución de cobro 1140 de 2022 a fin de ajustar el cobro de servicios (documentales, cambios menores, agroquímicos, etc)</t>
    </r>
  </si>
  <si>
    <t>SELA - SSLA - SIPTA-SMPCA</t>
  </si>
  <si>
    <t>Documento de avance de ajuste a la Resolución de cobro 1140 de 2022</t>
  </si>
  <si>
    <t>COMPRAS Y CONTRATACIÓN PÚBLICA</t>
  </si>
  <si>
    <r>
      <rPr>
        <sz val="10"/>
        <rFont val="Arial"/>
        <family val="2"/>
      </rPr>
      <t>En consonancia con el Decreto 742 de 2021, la ANLA busca a través de esta</t>
    </r>
    <r>
      <rPr>
        <sz val="10"/>
        <color rgb="FFFF0000"/>
        <rFont val="Arial"/>
        <family val="2"/>
      </rPr>
      <t xml:space="preserve"> </t>
    </r>
    <r>
      <rPr>
        <sz val="10"/>
        <color theme="1"/>
        <rFont val="Arial"/>
        <family val="2"/>
      </rPr>
      <t>política facilitar la gestión adecuada de las compras y contrataciones públicas mediante el uso de plataformas electrónicas, lineamientos normativos, documentos estándar, instrumentos de agregación de demanda y técnicas de aprovisionamiento estratégico que, como proceso continuo, estructurado y sistemático de generación de valor,  permita mejorar constantemente los niveles de calidad, servicio y satisfacción de las necesidades de la entidad en sus procesos de adquisición.</t>
    </r>
  </si>
  <si>
    <t>COORDINADOR GRUPO DE GESTIÓN CONTRACTUAL</t>
  </si>
  <si>
    <t>Construir conjuntamente el plan anual de adquisiciones  para la vigencia 2025</t>
  </si>
  <si>
    <r>
      <rPr>
        <b/>
        <sz val="10"/>
        <color rgb="FF000000"/>
        <rFont val="Arial"/>
      </rPr>
      <t xml:space="preserve">1.1. </t>
    </r>
    <r>
      <rPr>
        <sz val="10"/>
        <color rgb="FF000000"/>
        <rFont val="Arial"/>
      </rPr>
      <t>Coordinar y construir el plan anual de adquisiciones a a traves de la herramienta  SPGI para la materializacion en enero 2025 mediante reuniones con las diferentes dependencias (total 11), generando responsabilidades para el cumplimiento del mismo.</t>
    </r>
  </si>
  <si>
    <t>Grupo de Gestión Contractual</t>
  </si>
  <si>
    <t>Todas las dependencias que tengan necesidades de adquisición de bienes o servicios</t>
  </si>
  <si>
    <t>Plan Anual de Adquisiciones 2025</t>
  </si>
  <si>
    <t>Reducir el número de modificaciones del PAA</t>
  </si>
  <si>
    <r>
      <rPr>
        <b/>
        <sz val="10"/>
        <color rgb="FF000000"/>
        <rFont val="Arial"/>
      </rPr>
      <t xml:space="preserve">2.1. </t>
    </r>
    <r>
      <rPr>
        <sz val="10"/>
        <color rgb="FF000000"/>
        <rFont val="Arial"/>
      </rPr>
      <t>Realizar 2 campañas de sensibilización en el primer semestre.</t>
    </r>
  </si>
  <si>
    <t>Grupo de Comunicaciones
Grupo de Gestión Contractual</t>
  </si>
  <si>
    <t>(1) campaña Trimestral</t>
  </si>
  <si>
    <t>Sensibilizar sobre la importancia de la plataforma transaccional de contratación pública SECOP II</t>
  </si>
  <si>
    <r>
      <rPr>
        <b/>
        <sz val="10"/>
        <color rgb="FF000000"/>
        <rFont val="Arial"/>
      </rPr>
      <t xml:space="preserve">3.1. </t>
    </r>
    <r>
      <rPr>
        <sz val="10"/>
        <color rgb="FF000000"/>
        <rFont val="Arial"/>
      </rPr>
      <t>Capacitar a supervisores y enlaces.</t>
    </r>
  </si>
  <si>
    <t>(2) capacitaciones al año</t>
  </si>
  <si>
    <t>Revisión, identificación y actualización del proceso contractual de la Entidad.</t>
  </si>
  <si>
    <r>
      <rPr>
        <b/>
        <sz val="10"/>
        <color rgb="FF000000"/>
        <rFont val="Arial"/>
      </rPr>
      <t xml:space="preserve">4.1 </t>
    </r>
    <r>
      <rPr>
        <sz val="10"/>
        <color rgb="FF000000"/>
        <rFont val="Arial"/>
      </rPr>
      <t>Desarrollar mesas de trabajo con las diferentes áreas interesadas a la contratación previa a la radicación de los procesos.
Revisión y modificación en caso de que aplique de los manuales, procedimientos y/o formatos necesarios para la contratación previa concertación con todos los interesados a la radicación de los procesos.</t>
    </r>
  </si>
  <si>
    <t xml:space="preserve">Grupo de Gestión Contractual </t>
  </si>
  <si>
    <t>Todas las Dependencias</t>
  </si>
  <si>
    <t>Actualización del proceso contractual</t>
  </si>
  <si>
    <t>Gestión de Talento Humano</t>
  </si>
  <si>
    <t>Cumplir con las actividades y metas proppuestas para la vigencia con el fin de sensibilizar, verificar y validar las tematicas concernientes a la integridad en las entidades.</t>
  </si>
  <si>
    <t>Con el fin de continuar con la implementacion de la pólitica se formúla este plan de acción para fortalecer la administración y gestión de la gestión del empleo en las entidades.</t>
  </si>
  <si>
    <t>Gestión del Talento Humano</t>
  </si>
  <si>
    <t xml:space="preserve"> Dimensión No:  1  Talento Humano</t>
  </si>
  <si>
    <t>Incorporar actividades que promuevan la inclusión y la diversidad (personas con discapacidad, jóvenes entre los 18 y 28 años y género) en la planeación del talento humano de la entidad</t>
  </si>
  <si>
    <r>
      <rPr>
        <b/>
        <sz val="10"/>
        <rFont val="Arial"/>
        <family val="2"/>
      </rPr>
      <t xml:space="preserve">1.1 </t>
    </r>
    <r>
      <rPr>
        <sz val="10"/>
        <rFont val="Arial"/>
        <family val="2"/>
      </rPr>
      <t>Desarrollar apartado para la inclusión y la diversidad (personas con discapacidad, jóvenes entre los 18 y 28 años y género) de la entidad, en las actividades del Plan Estrategico de Talento Humano 2024.</t>
    </r>
  </si>
  <si>
    <t>Grupo de Gestión Humana</t>
  </si>
  <si>
    <t>Plan Estrategico de Talento Humano 2024</t>
  </si>
  <si>
    <t>Gestionar la actualización de la información registrada en el aplicativo SIGEP II.</t>
  </si>
  <si>
    <r>
      <rPr>
        <b/>
        <sz val="10"/>
        <color rgb="FF000000"/>
        <rFont val="Arial"/>
        <family val="2"/>
      </rPr>
      <t>2.1.</t>
    </r>
    <r>
      <rPr>
        <sz val="10"/>
        <color rgb="FF000000"/>
        <rFont val="Arial"/>
        <family val="2"/>
      </rPr>
      <t xml:space="preserve"> Realizar Dos (2) seguimientos de la actualización de la información de hoja de vida en la vigencia en el aplicativo SIGEP II de los servidores.</t>
    </r>
  </si>
  <si>
    <t>Gestión Humana</t>
  </si>
  <si>
    <t>Reporte de seguimiento</t>
  </si>
  <si>
    <t xml:space="preserve">Garantizar el diligenciamiento y presentación oportuna de la declaración de bienes y rentas. </t>
  </si>
  <si>
    <r>
      <rPr>
        <b/>
        <sz val="10"/>
        <rFont val="Arial"/>
        <family val="2"/>
      </rPr>
      <t>3.1.</t>
    </r>
    <r>
      <rPr>
        <sz val="10"/>
        <rFont val="Arial"/>
        <family val="2"/>
      </rPr>
      <t xml:space="preserve"> Validar el diligenciamiento y  la presentación del formato de bienes y rentas para la vigencia 2023 del 100% de los servidores públicos. </t>
    </r>
  </si>
  <si>
    <t>Cumplimiento al Plan de Bienestar y Estímulos 2024</t>
  </si>
  <si>
    <r>
      <rPr>
        <b/>
        <sz val="10"/>
        <color rgb="FF000000"/>
        <rFont val="Arial"/>
      </rPr>
      <t>4.1</t>
    </r>
    <r>
      <rPr>
        <sz val="10"/>
        <color rgb="FF000000"/>
        <rFont val="Arial"/>
      </rPr>
      <t xml:space="preserve"> Gestionar de forma oportuna las actividades establecidas en el Sistema de Estímulos: Estrategia de Calidad
de vida, Bienestar con Sentido 2024. PROPUESTA T1: 10%, T2: 30%, T3:40%, T4:20%)</t>
    </r>
  </si>
  <si>
    <t>Cumplimiento al Plan de Capacitación 2024</t>
  </si>
  <si>
    <r>
      <rPr>
        <b/>
        <sz val="10"/>
        <color rgb="FF000000"/>
        <rFont val="Arial"/>
      </rPr>
      <t>5.1</t>
    </r>
    <r>
      <rPr>
        <sz val="10"/>
        <color rgb="FF000000"/>
        <rFont val="Arial"/>
      </rPr>
      <t xml:space="preserve"> Adelantar de forma oportuna las actividades establecidas en el Plan Institucional de Capacitación 2024, con las actividades incluidas en el mismo ya sean internas y/o con entidades externas de acuerdo con los ejes temáticos del DAFP y los programas estratégicos para la Entidad.</t>
    </r>
  </si>
  <si>
    <t>Cumplimiento al Plan de Seguridad y Salud en el Trabajo 2024</t>
  </si>
  <si>
    <r>
      <rPr>
        <b/>
        <sz val="10"/>
        <color rgb="FF000000"/>
        <rFont val="Arial"/>
        <family val="2"/>
      </rPr>
      <t xml:space="preserve">6.1 </t>
    </r>
    <r>
      <rPr>
        <sz val="10"/>
        <color rgb="FF000000"/>
        <rFont val="Arial"/>
        <family val="2"/>
      </rPr>
      <t>Adelantar de forma oportuna las actividades establecidas en el Plan de Seguridad y Salud en el Trabajo 2024.</t>
    </r>
  </si>
  <si>
    <t>El Plan Estratégico de Talento Humano de la entidad  debe incorporar actividades para los siguientes aspectos:</t>
  </si>
  <si>
    <r>
      <rPr>
        <b/>
        <sz val="10"/>
        <rFont val="Arial"/>
        <family val="2"/>
      </rPr>
      <t>7.1</t>
    </r>
    <r>
      <rPr>
        <sz val="10"/>
        <rFont val="Arial"/>
        <family val="2"/>
      </rPr>
      <t xml:space="preserve"> Realizar una mesa de trabajo para la posibilidad de articulación del Manual del SG-SST con el Manual del Sistema Integrado de Gestión.</t>
    </r>
  </si>
  <si>
    <t>Gestión Humana- OAP</t>
  </si>
  <si>
    <t>Instructivo
Manual</t>
  </si>
  <si>
    <t>Contar con diagnóstico de accesibilidad y análisis de puestos de trabajo, con recomendaciones para la implementación de ajustes razonables de acuerdo con los servidores públicos vinculados, en especial aquellos con discapacidad</t>
  </si>
  <si>
    <r>
      <rPr>
        <b/>
        <sz val="10"/>
        <color theme="1"/>
        <rFont val="Arial"/>
        <family val="2"/>
      </rPr>
      <t>8.1</t>
    </r>
    <r>
      <rPr>
        <sz val="10"/>
        <color theme="1"/>
        <rFont val="Arial"/>
        <family val="2"/>
      </rPr>
      <t xml:space="preserve"> Realizar actualización del diagnostico de accesibilidad.</t>
    </r>
  </si>
  <si>
    <t>diagnostico de accesibilidad</t>
  </si>
  <si>
    <t>Cumplir con las actividades y metas propuestas para la vigencia con el fin de sensibilizar, verificar y validar las temáticas concernientes a la integridad en las entidades.</t>
  </si>
  <si>
    <t>Con el fin de continuar con la implementación de la política se fórmula este plan de acción para fortalecer la ética pública y la promoción de la transparencia</t>
  </si>
  <si>
    <t>Conformar los miembros del Equipo de Gestores de Integridad 2024, encargados de apoyar la apropiación de la Política de Integridad en la entidad</t>
  </si>
  <si>
    <r>
      <rPr>
        <b/>
        <sz val="10"/>
        <color rgb="FF000000"/>
        <rFont val="Arial"/>
      </rPr>
      <t>1.</t>
    </r>
    <r>
      <rPr>
        <sz val="10"/>
        <color rgb="FF000000"/>
        <rFont val="Arial"/>
      </rPr>
      <t xml:space="preserve"> Validar un (1) equipo de gestores de integridad validado y presentado en Comité Institucional de Gestión y Desempeño</t>
    </r>
  </si>
  <si>
    <t xml:space="preserve">Grupo de Gestión Humana </t>
  </si>
  <si>
    <t>Un (1) equipo de gestores de integridad validado y presentado en Comité Institucional de Gestión y Desempeño</t>
  </si>
  <si>
    <t xml:space="preserve">Desarrollar campañas de divulgación, sensibilización y formación para la apropiación de la Política de Integridad </t>
  </si>
  <si>
    <r>
      <rPr>
        <b/>
        <sz val="10"/>
        <color rgb="FF000000"/>
        <rFont val="Arial"/>
      </rPr>
      <t xml:space="preserve">2.1. </t>
    </r>
    <r>
      <rPr>
        <sz val="10"/>
        <color rgb="FF000000"/>
        <rFont val="Arial"/>
      </rPr>
      <t xml:space="preserve">Desarrollar Diez (10) campañas de divulgación, sensibilización y formación para la apropiación de la Política de Integridad </t>
    </r>
  </si>
  <si>
    <t xml:space="preserve">Once (11) campañas de divulgación, sensibilización y formación para la apropiación de la Política de Integridad </t>
  </si>
  <si>
    <r>
      <rPr>
        <b/>
        <sz val="10"/>
        <color rgb="FF000000"/>
        <rFont val="Arial"/>
      </rPr>
      <t>2.2.</t>
    </r>
    <r>
      <rPr>
        <sz val="10"/>
        <color rgb="FF000000"/>
        <rFont val="Arial"/>
      </rPr>
      <t xml:space="preserve"> Desarrollar una (1) actividad de socialización para la Alta Dirección del código de integridad y principios del servicio público. </t>
    </r>
  </si>
  <si>
    <t xml:space="preserve"> Una (1) actividad de socialización para la Alta Dirección del código de integridad y principios del servicio público. </t>
  </si>
  <si>
    <t>Validar las certificaciones de los colaboradores que ingresen a la entidad  durante la vigencia que completen el Curso de integridad, transparencia y lucha contra la corrupción establecido por Función Pública para dar cumplimiento a la Ley 2016 de 2020</t>
  </si>
  <si>
    <r>
      <rPr>
        <b/>
        <sz val="10"/>
        <color rgb="FF000000"/>
        <rFont val="Arial"/>
      </rPr>
      <t xml:space="preserve">3.1. </t>
    </r>
    <r>
      <rPr>
        <sz val="10"/>
        <color rgb="FF000000"/>
        <rFont val="Arial"/>
      </rPr>
      <t>Realizar dos (2) reportes al año de manera semestrales de los colaboradores que ingresen a la entidad en la vigencia actual, de los certificados del Curso de integridad, transparencia y lucha contra la corrupción establecido por Función Pública para dar cumplimiento a la Ley 2016 de 2020.</t>
    </r>
  </si>
  <si>
    <t>Grupo de Gestión Humana 
Grupo de Gestión Contractual</t>
  </si>
  <si>
    <t>Dos (2) reportes de los colaboradores que ingresen a la entidad en la vigencia actual, de los certificados del Curso de integridad, transparencia y lucha contra la corrupción establecido por Función Pública para dar cumplimiento a la Ley 2016 de 2020.</t>
  </si>
  <si>
    <t xml:space="preserve">Difundir a los colaboradores de la entidad la información relacionada con el Procedimiento para la declaración de conflictos de intereses </t>
  </si>
  <si>
    <r>
      <rPr>
        <b/>
        <sz val="10"/>
        <color rgb="FF000000"/>
        <rFont val="Arial"/>
      </rPr>
      <t>4.1.</t>
    </r>
    <r>
      <rPr>
        <sz val="10"/>
        <color rgb="FF000000"/>
        <rFont val="Arial"/>
      </rPr>
      <t xml:space="preserve"> Realizar una (1) campaña de difusión adelantada y difundida </t>
    </r>
  </si>
  <si>
    <t xml:space="preserve">Una (1) campaña de difusión adelantada y difundida </t>
  </si>
  <si>
    <t>Asegurar que los Gerentes Públicos de la entidad, obligados por la Ley 2013 de 2019, publiquen la declaración de bienes, rentas y conflicto de intereses en los aplicativos establecidos por Función Pública</t>
  </si>
  <si>
    <r>
      <rPr>
        <b/>
        <sz val="10"/>
        <color rgb="FF000000"/>
        <rFont val="Arial"/>
      </rPr>
      <t xml:space="preserve">5.1. </t>
    </r>
    <r>
      <rPr>
        <sz val="10"/>
        <color rgb="FF000000"/>
        <rFont val="Arial"/>
      </rPr>
      <t xml:space="preserve">Asegurar que el 100% del equipo directivo con la publicación de la declaración de bienes, rentas y conflicto de intereses en los aplicativos establecidos por Función Pública </t>
    </r>
  </si>
  <si>
    <t>Gerentes Publico</t>
  </si>
  <si>
    <t xml:space="preserve">100% del equipo directivo con la publicación de la declaración de bienes, rentas y conflicto de intereses en los aplicativos establecidos por Función Pública </t>
  </si>
  <si>
    <t xml:space="preserve">Realizar seguimiento y monitoreo al registro de conflictos de intereses que han surtido trámite </t>
  </si>
  <si>
    <r>
      <rPr>
        <b/>
        <sz val="10"/>
        <color rgb="FF000000"/>
        <rFont val="Arial"/>
      </rPr>
      <t>6.</t>
    </r>
    <r>
      <rPr>
        <sz val="10"/>
        <color rgb="FF000000"/>
        <rFont val="Arial"/>
      </rPr>
      <t xml:space="preserve"> Realizar seguimiento y monitoreo al registro de conflictos de intereses que han sido registrados</t>
    </r>
  </si>
  <si>
    <t>Una (1) matriz de seguimiento y monitoreo al registro de conflictos de intereses que han surtido trámite</t>
  </si>
  <si>
    <t>Garantizar el cumplimiento de  la Politica de Prevención de Faltas disciplinaria</t>
  </si>
  <si>
    <r>
      <rPr>
        <b/>
        <sz val="10"/>
        <color rgb="FF000000"/>
        <rFont val="Arial"/>
      </rPr>
      <t xml:space="preserve">7.1. </t>
    </r>
    <r>
      <rPr>
        <sz val="10"/>
        <color rgb="FF000000"/>
        <rFont val="Arial"/>
      </rPr>
      <t>Presentar para aprobación el plan de acción de la politica de prevención de faltas disciplinarias en el marco de Comité Institucional de Gestión y Desempeño</t>
    </r>
  </si>
  <si>
    <t>Oficina de Control Disciplinario Interno</t>
  </si>
  <si>
    <t>N/A</t>
  </si>
  <si>
    <t>Un (1) plan de acción de la Política de Prevención de Faltas Disciplinarias aprobado</t>
  </si>
  <si>
    <r>
      <rPr>
        <b/>
        <sz val="10"/>
        <color rgb="FF000000"/>
        <rFont val="Arial"/>
      </rPr>
      <t xml:space="preserve">7.2. </t>
    </r>
    <r>
      <rPr>
        <sz val="10"/>
        <color rgb="FF000000"/>
        <rFont val="Arial"/>
      </rPr>
      <t>Implementar y hacer seguimiento trimestral al plan de acción de la Política de Prevención de Faltas Disciplinarias 2024</t>
    </r>
  </si>
  <si>
    <t>Cuatro (4) informes de monitoreo a la implementación del plan de acción de la Política de Prevención de Faltas Disciplinarias</t>
  </si>
  <si>
    <t>Implementa acciones pedagógicas o campañas de sensibilización para su apropiación</t>
  </si>
  <si>
    <r>
      <rPr>
        <b/>
        <sz val="10"/>
        <color rgb="FF000000"/>
        <rFont val="Arial"/>
      </rPr>
      <t xml:space="preserve">8.1 </t>
    </r>
    <r>
      <rPr>
        <sz val="10"/>
        <color rgb="FF000000"/>
        <rFont val="Arial"/>
      </rPr>
      <t>Realizar 2 capacitacitaciones  para la apropiación de la política de integridad con el apoyo del DAFP</t>
    </r>
  </si>
  <si>
    <t>Acciones pedagógicas o campañas de sensibilización para su apropiación</t>
  </si>
  <si>
    <t>Implementar estrategias para socializar y apropiar el Código de Integridad</t>
  </si>
  <si>
    <r>
      <rPr>
        <b/>
        <sz val="10"/>
        <color rgb="FF000000"/>
        <rFont val="Arial"/>
      </rPr>
      <t xml:space="preserve">9.1 </t>
    </r>
    <r>
      <rPr>
        <sz val="10"/>
        <color rgb="FF000000"/>
        <rFont val="Arial"/>
      </rPr>
      <t>Realizar 1 campaña  para la apropiación de la política de integridad con el apoyo del DAFP</t>
    </r>
  </si>
  <si>
    <t>Estrategias para socializar y apropiar el Código de Integridad</t>
  </si>
  <si>
    <t>Ejecutar acciones de mejora para la implementación del código de integridad</t>
  </si>
  <si>
    <r>
      <rPr>
        <b/>
        <sz val="10"/>
        <color rgb="FF000000"/>
        <rFont val="Arial"/>
      </rPr>
      <t>10.1.</t>
    </r>
    <r>
      <rPr>
        <sz val="10"/>
        <color rgb="FF000000"/>
        <rFont val="Arial"/>
      </rPr>
      <t xml:space="preserve"> Realizar 1 accion de mejora como resultado de la aplicación de la encuenta del código de integridad </t>
    </r>
  </si>
  <si>
    <t>Implementar  estrategias para la identificación y declaración de conflictos de interés, con los lineamientos establecidos por DAFP</t>
  </si>
  <si>
    <r>
      <rPr>
        <b/>
        <sz val="10"/>
        <color rgb="FF000000"/>
        <rFont val="Arial"/>
      </rPr>
      <t xml:space="preserve">11.1 </t>
    </r>
    <r>
      <rPr>
        <sz val="10"/>
        <color rgb="FF000000"/>
        <rFont val="Arial"/>
      </rPr>
      <t>Realizar 2 campañas de divulgación, 2 capacitaciones para fortalecer la apropiación de las temáticas de conflictos de interés</t>
    </r>
  </si>
  <si>
    <t>Estrategias para la identificación y declaración de conflictos de interés, con los lineamientos establecidos por DAFP</t>
  </si>
  <si>
    <t>Medir la apropiación de la Política de Integridad de la entidad</t>
  </si>
  <si>
    <r>
      <rPr>
        <b/>
        <sz val="10"/>
        <color rgb="FF000000"/>
        <rFont val="Arial"/>
      </rPr>
      <t>12.1.</t>
    </r>
    <r>
      <rPr>
        <sz val="10"/>
        <color rgb="FF000000"/>
        <rFont val="Arial"/>
      </rPr>
      <t xml:space="preserve"> Realizar una encuesta sobre la apropiación de la Política de Integridad</t>
    </r>
  </si>
  <si>
    <t>Encuesta sobre la apropiación de la Política de Integridad</t>
  </si>
  <si>
    <r>
      <rPr>
        <b/>
        <sz val="10"/>
        <color rgb="FF000000"/>
        <rFont val="Arial"/>
      </rPr>
      <t>12.2</t>
    </r>
    <r>
      <rPr>
        <sz val="10"/>
        <color rgb="FF000000"/>
        <rFont val="Arial"/>
      </rPr>
      <t>. Realizar un (1) informe de resultados sobre la apropiación de la Política de Integridad</t>
    </r>
  </si>
  <si>
    <t>Un (1) informe de resultados sobre la apropiación de la Política de Integridad</t>
  </si>
  <si>
    <t>GOBIERNO DIGITAL</t>
  </si>
  <si>
    <t>Definir y adoptar buenas prácticas, tomando como referencia el Modelo de Seguridad y Privacidad de la Información, con el objetivo de orientar la gestión e implementacion adecuada del ciclo de vida de la seguridad de la información (Planeación, Implementación, Evaluación, Mejora Continua),  con el fin de preservar la confidencialidad, integridad, disponibilidad y privacidad de los datos.</t>
  </si>
  <si>
    <t>Su importancia radica en la necesidad de las entidades públicas de incorporar la seguridad de la información en todos sus procesos, trámites, servicios, sistemas de información, infraestructura y, en general, en todos los activos de información, con el fin de preservar la confidencialidad, integridad, disponibilidad y privacidad de los datos. Sé encuentra alineado con el Marco de Referencia de Arquitectura TI, el Modelo Integrado de Planeación y Gestión (MIPG) y La Guía para la Administración del Riesgo y el Diseño Controles en entidades Públicas, este modelo pertenece al habilitador transversal de Seguridad y Privacidad, de la Política de Gobierno Digital. Y Se desarrolla mediante el Documento Maestro del Modelo de Seguridad y Privacidad de la Información y sus guías de orientación. Lo debe desarrollar el líder o encargado de Seguridad de la Información con el apoyo de toda la estructura organizacional.</t>
  </si>
  <si>
    <t>JEFE OFICINA DE TECNOLOGÍAS DE LA INFORMACIÓN</t>
  </si>
  <si>
    <t xml:space="preserve">  Dimensión No:  3  Gestión con valores para resultados									</t>
  </si>
  <si>
    <t>Grupo OTI</t>
  </si>
  <si>
    <t>Asuntos Geoespaciales</t>
  </si>
  <si>
    <t xml:space="preserve">Gestionar  la información geográfica en la Base de Datos Corporativa (BDC)  </t>
  </si>
  <si>
    <r>
      <rPr>
        <b/>
        <sz val="10"/>
        <color rgb="FF000000"/>
        <rFont val="Arial"/>
        <family val="2"/>
      </rPr>
      <t>1.</t>
    </r>
    <r>
      <rPr>
        <sz val="10"/>
        <color rgb="FF000000"/>
        <rFont val="Arial"/>
        <family val="2"/>
      </rPr>
      <t xml:space="preserve"> Actualizar mensualmente la información geográfica de referencia generada por entidades externas en la Base de Datos Corporativa (BDC) y en el sistema AGIL.</t>
    </r>
  </si>
  <si>
    <t>Inventario actualizado de la información geográfica de referencia donde se indica la fuente, el generador, la fecha de revisión entre otras características</t>
  </si>
  <si>
    <t xml:space="preserve">Gestionar  las aplicaciones geoespaciales  </t>
  </si>
  <si>
    <r>
      <rPr>
        <b/>
        <sz val="10"/>
        <color rgb="FF000000"/>
        <rFont val="Arial"/>
        <family val="2"/>
      </rPr>
      <t>2.1</t>
    </r>
    <r>
      <rPr>
        <sz val="10"/>
        <color rgb="FF000000"/>
        <rFont val="Arial"/>
        <family val="2"/>
      </rPr>
      <t xml:space="preserve"> Dar soporte tecnológico a las  aplicaciones geoespaciales, brindando solución a fallos y  modificaciones de bajo impacto (Tiempo requerido de desarrollo menor a 5 días) </t>
    </r>
  </si>
  <si>
    <t>Reporte de soportes basado en el inventario de aplicaciones de la Mesa de ayuda</t>
  </si>
  <si>
    <t>Sistemas de información</t>
  </si>
  <si>
    <t xml:space="preserve">Realizar el seguimiento al cumplimiento de los críterios de accesibilidad de los contenidos públicados en la sede electrónica de la Entidad y Formularios trámites en línea con ingreso desde Suit / VITAL. </t>
  </si>
  <si>
    <r>
      <rPr>
        <b/>
        <sz val="9"/>
        <color rgb="FF000000"/>
        <rFont val="Arial"/>
        <family val="2"/>
      </rPr>
      <t>3.1.</t>
    </r>
    <r>
      <rPr>
        <sz val="9"/>
        <color rgb="FF000000"/>
        <rFont val="Arial"/>
        <family val="2"/>
      </rPr>
      <t>Realizar trimestralmente la identificación de errores y advertencias de accesibilidad de la sede electrónica con ayuda de validadores en navegadores</t>
    </r>
  </si>
  <si>
    <t>Informe trimestral de Accesibilidad sede electrónica (página web) (4)</t>
  </si>
  <si>
    <r>
      <rPr>
        <b/>
        <sz val="9"/>
        <color rgb="FF000000"/>
        <rFont val="Arial"/>
        <family val="2"/>
      </rPr>
      <t xml:space="preserve">3.2. </t>
    </r>
    <r>
      <rPr>
        <sz val="9"/>
        <color rgb="FF000000"/>
        <rFont val="Arial"/>
        <family val="2"/>
      </rPr>
      <t>Realizar dos ejercicios de identificación de errores y advertencias de accesibilidad de los trámites desde Gov.co (SUIT) - VITAL - ANLA, con ayuda de validadores en navegadores</t>
    </r>
  </si>
  <si>
    <t>SIPTA - SELA - OAP</t>
  </si>
  <si>
    <t>Dos (2) informes de Accesibilidad Gov.co (SUIT) - VITAL - ANLA y reportar a OAP</t>
  </si>
  <si>
    <r>
      <rPr>
        <b/>
        <sz val="9"/>
        <color rgb="FF000000"/>
        <rFont val="Arial"/>
        <family val="2"/>
      </rPr>
      <t xml:space="preserve">3.3 </t>
    </r>
    <r>
      <rPr>
        <sz val="9"/>
        <color rgb="FF000000"/>
        <rFont val="Arial"/>
        <family val="2"/>
      </rPr>
      <t xml:space="preserve">Implementar todos los criterios de accesibildad web, definidos en el anexo 1 de la Resolución 1519 de 2020 en dos (2) formularios trámites en línea. </t>
    </r>
  </si>
  <si>
    <t xml:space="preserve">Validación de criterios de accesibildiad de cada trámite (Total 2 validaciones) </t>
  </si>
  <si>
    <t>Disponer de un micrositio del Acuerdo de Escazú de la Entidad.</t>
  </si>
  <si>
    <r>
      <rPr>
        <b/>
        <sz val="9"/>
        <color rgb="FF000000"/>
        <rFont val="Arial"/>
        <family val="2"/>
      </rPr>
      <t>4.1.</t>
    </r>
    <r>
      <rPr>
        <sz val="9"/>
        <color rgb="FF000000"/>
        <rFont val="Arial"/>
        <family val="2"/>
      </rPr>
      <t xml:space="preserve"> Diseñar, maquetar, configurar y publicar un micrositio en la sede electrónica (página web) para la publicación de información relacionada con todo el proceso de implementación del Acuerdo de Escazú.</t>
    </r>
  </si>
  <si>
    <t>Sede electrónica (página web)</t>
  </si>
  <si>
    <t>Realizar el catálogo interno de datos maestros de la entidad</t>
  </si>
  <si>
    <r>
      <rPr>
        <b/>
        <sz val="10"/>
        <color rgb="FF000000"/>
        <rFont val="Arial"/>
        <family val="2"/>
      </rPr>
      <t>5.1.</t>
    </r>
    <r>
      <rPr>
        <sz val="10"/>
        <color rgb="FF000000"/>
        <rFont val="Arial"/>
        <family val="2"/>
      </rPr>
      <t xml:space="preserve"> Diseñar el diccionario de datos del sistema ORFEO y SILA.</t>
    </r>
  </si>
  <si>
    <t>Catálogo de datos maestros de aplicaciones alfanuméricas</t>
  </si>
  <si>
    <r>
      <rPr>
        <b/>
        <sz val="10"/>
        <color rgb="FF000000"/>
        <rFont val="Arial"/>
        <family val="2"/>
      </rPr>
      <t xml:space="preserve">5.2. </t>
    </r>
    <r>
      <rPr>
        <sz val="10"/>
        <color rgb="FF000000"/>
        <rFont val="Arial"/>
        <family val="2"/>
      </rPr>
      <t>Diseñar el diccionario de datos del sistema AGIL.</t>
    </r>
  </si>
  <si>
    <t>Catálogo de datos maestros de AGIL.</t>
  </si>
  <si>
    <t>Despacho</t>
  </si>
  <si>
    <t>6.</t>
  </si>
  <si>
    <t>Incorporar tecnologías y/o estándares para la resolución de necesidades, desafíos y retos públicos a través del uso de las TIC</t>
  </si>
  <si>
    <r>
      <rPr>
        <b/>
        <sz val="9"/>
        <color rgb="FF000000"/>
        <rFont val="Arial"/>
        <family val="2"/>
      </rPr>
      <t xml:space="preserve">6.1. </t>
    </r>
    <r>
      <rPr>
        <sz val="9"/>
        <color rgb="FF000000"/>
        <rFont val="Arial"/>
        <family val="2"/>
      </rPr>
      <t xml:space="preserve">Realizar el autodiagnóstico del "Modelo de Madurez en materia de ciudades y territorios inteligentes" con el fin de establecer la ruta para la implementación de iniciativas. </t>
    </r>
  </si>
  <si>
    <t>SMPCA​</t>
  </si>
  <si>
    <t>1. Análisis de los resultados de la  Medición del Modelo de Madurez en materia de ciudades y territorios inteligentes
2. Hoja de ruta para la implementación de iniciativas</t>
  </si>
  <si>
    <r>
      <rPr>
        <b/>
        <sz val="9"/>
        <color rgb="FF000000"/>
        <rFont val="Arial"/>
        <family val="2"/>
      </rPr>
      <t>6.2</t>
    </r>
    <r>
      <rPr>
        <sz val="9"/>
        <color rgb="FF000000"/>
        <rFont val="Arial"/>
        <family val="2"/>
      </rPr>
      <t>. Establecer alianzas con las entidades del sector, para experimentar en el desarrollo de soluciones a retos públicos a través del uso de las TIC</t>
    </r>
  </si>
  <si>
    <t xml:space="preserve">1. Evidencia de participación en redes de conocimiento o en eventos de innovación. </t>
  </si>
  <si>
    <t xml:space="preserve">Incorporar a grupos de valor en la participación de la política de Gobierno Digital </t>
  </si>
  <si>
    <r>
      <rPr>
        <b/>
        <sz val="9"/>
        <color rgb="FF000000"/>
        <rFont val="Arial"/>
      </rPr>
      <t>7.1.</t>
    </r>
    <r>
      <rPr>
        <sz val="9"/>
        <color rgb="FF000000"/>
        <rFont val="Arial"/>
      </rPr>
      <t xml:space="preserve"> Definir la Politíca de Gobierno Digital de la ANLA, de acuerdo con los lineamientos definidos. </t>
    </r>
  </si>
  <si>
    <t>Politíca de Gobierno Digital oficilalizada en GESPRO</t>
  </si>
  <si>
    <r>
      <rPr>
        <b/>
        <sz val="9"/>
        <color rgb="FF000000"/>
        <rFont val="Arial"/>
      </rPr>
      <t xml:space="preserve">7.2. </t>
    </r>
    <r>
      <rPr>
        <sz val="9"/>
        <color rgb="FF000000"/>
        <rFont val="Arial"/>
      </rPr>
      <t xml:space="preserve">Socializar la poltiica de Gobierno Digital en Comité de Gestión y Desempeño. </t>
    </r>
  </si>
  <si>
    <t xml:space="preserve">1. Presentación de socialización de la políca en el CIGD
2. Acta del comité. </t>
  </si>
  <si>
    <r>
      <rPr>
        <b/>
        <sz val="9"/>
        <color rgb="FF000000"/>
        <rFont val="Arial"/>
      </rPr>
      <t>7.3.</t>
    </r>
    <r>
      <rPr>
        <sz val="9"/>
        <color rgb="FF000000"/>
        <rFont val="Arial"/>
      </rPr>
      <t xml:space="preserve"> Implementar  la encuesta de participación y consulta a los</t>
    </r>
    <r>
      <rPr>
        <sz val="9"/>
        <color rgb="FFFF0000"/>
        <rFont val="Arial"/>
      </rPr>
      <t xml:space="preserve"> </t>
    </r>
    <r>
      <rPr>
        <sz val="9"/>
        <color rgb="FF000000"/>
        <rFont val="Arial"/>
      </rPr>
      <t xml:space="preserve">grupos de valor de la entidad, en el mejoramiento continuo de la Política de Gobierno Digital </t>
    </r>
  </si>
  <si>
    <t xml:space="preserve">1. Encuesta de participación y consulta
2. Análisis de los resultados de la encuesta incluyendo hoja de ruta de las mejoras a implementar. </t>
  </si>
  <si>
    <r>
      <rPr>
        <b/>
        <sz val="9"/>
        <color rgb="FF000000"/>
        <rFont val="Arial"/>
      </rPr>
      <t xml:space="preserve">7.4. </t>
    </r>
    <r>
      <rPr>
        <sz val="9"/>
        <color rgb="FF000000"/>
        <rFont val="Arial"/>
      </rPr>
      <t>Socializar y evaluar semestralmente a los colaboradores de la entidad, en temas asociados a la política de Gobierno Digital.</t>
    </r>
  </si>
  <si>
    <t xml:space="preserve">1. Resultados de la evaluación realizada.
2.  Informe de Análisis de los resultados obtenidos en la evaluación aplicada (Evaluación del nivel de adopción de TI).
3. Listado de asistencia </t>
  </si>
  <si>
    <t xml:space="preserve">Realizar seguimientos a la implementación de los planes liderados por la OTI asi como los proyectos TI. </t>
  </si>
  <si>
    <r>
      <rPr>
        <b/>
        <sz val="9"/>
        <color rgb="FF000000"/>
        <rFont val="Arial"/>
        <family val="2"/>
      </rPr>
      <t xml:space="preserve">8.1. </t>
    </r>
    <r>
      <rPr>
        <sz val="9"/>
        <color rgb="FF000000"/>
        <rFont val="Arial"/>
        <family val="2"/>
      </rPr>
      <t xml:space="preserve">Realizar seguimientos mensuales al avance de los diferentes instrumentos de planeación y gestión </t>
    </r>
  </si>
  <si>
    <t>1. Seguimientos realizados y documentados al plan (Total seguimientos 11)
2. Actas de socialización al seguimiento</t>
  </si>
  <si>
    <t>Evaluar las capacidades de soluciones tecnológicas externas para la transformación digital y lograr el intercambio seguro de datos</t>
  </si>
  <si>
    <r>
      <rPr>
        <b/>
        <sz val="9"/>
        <rFont val="Arial"/>
        <family val="2"/>
      </rPr>
      <t>9.1.</t>
    </r>
    <r>
      <rPr>
        <sz val="9"/>
        <rFont val="Arial"/>
        <family val="2"/>
      </rPr>
      <t xml:space="preserve"> Realizar un diagnóstico de la viabiliddad de uso del servicio de interoperabilidad a través de la plataforma X-ROAD</t>
    </r>
  </si>
  <si>
    <t>Documento de diagnóstico de viabilidad X-ROAD</t>
  </si>
  <si>
    <r>
      <rPr>
        <b/>
        <sz val="9"/>
        <color rgb="FF000000"/>
        <rFont val="Arial"/>
      </rPr>
      <t>9.2</t>
    </r>
    <r>
      <rPr>
        <sz val="9"/>
        <color rgb="FF000000"/>
        <rFont val="Arial"/>
      </rPr>
      <t xml:space="preserve"> Solicitar a Minambiente la implementación en la plataforma VITAL, el registro único y seguro para el acceso a trámites y servicios de la entidad (Autenticación Digital - Res 2160 2020).</t>
    </r>
  </si>
  <si>
    <t>SIPTA</t>
  </si>
  <si>
    <t>Comunicación oficial de solicitud de inclusión de la validación de la identidad única de las personas de la AND</t>
  </si>
  <si>
    <t>SEGURIDAD DIGITAL</t>
  </si>
  <si>
    <t xml:space="preserve">JEFE OFICINA DE TECNOLOGÍAS DE LA INFORMACIÓN				</t>
  </si>
  <si>
    <t xml:space="preserve">V1 Comite de Gestion y Desempeño Institucional  del 15/12/2023	</t>
  </si>
  <si>
    <t> Dimensión No:  3  Gestión con valores para resultados</t>
  </si>
  <si>
    <t xml:space="preserve">Fortalecer la gestión de riesgos y controles de segudidad digital asociados a servicios de nube </t>
  </si>
  <si>
    <r>
      <rPr>
        <b/>
        <sz val="10"/>
        <rFont val="Arial"/>
        <family val="2"/>
      </rPr>
      <t>1.1.</t>
    </r>
    <r>
      <rPr>
        <sz val="10"/>
        <rFont val="Arial"/>
        <family val="2"/>
      </rPr>
      <t xml:space="preserve"> Identificar y gestionar riesgos de seguridad digital en los servicios de nube</t>
    </r>
  </si>
  <si>
    <t>Grupo de Seguridad de la Información</t>
  </si>
  <si>
    <t>Oficina de Planeación</t>
  </si>
  <si>
    <t>Matriz de riesgos actualizada</t>
  </si>
  <si>
    <t>Vincular al CSIRT y COLCERT Gobierno, en el acompañamiento y apoyo hacia la entidad, con el fin de mejorar los procesos de seguridad de la infraestructura tecnológica y la gestión de los incidentes cibernéticos.</t>
  </si>
  <si>
    <r>
      <rPr>
        <b/>
        <sz val="10"/>
        <color rgb="FF000000"/>
        <rFont val="Arial"/>
        <family val="2"/>
      </rPr>
      <t>2.1.</t>
    </r>
    <r>
      <rPr>
        <sz val="10"/>
        <color rgb="FF000000"/>
        <rFont val="Arial"/>
        <family val="2"/>
      </rPr>
      <t xml:space="preserve"> Socializar los boletines informativos de seguridad, Integrar con CSIRT de Gobierno</t>
    </r>
  </si>
  <si>
    <t>Boletines Informativos</t>
  </si>
  <si>
    <r>
      <rPr>
        <b/>
        <sz val="10"/>
        <color rgb="FF000000"/>
        <rFont val="Arial"/>
        <family val="2"/>
      </rPr>
      <t>2.2.</t>
    </r>
    <r>
      <rPr>
        <sz val="10"/>
        <color rgb="FF000000"/>
        <rFont val="Arial"/>
        <family val="2"/>
      </rPr>
      <t xml:space="preserve"> Incluir en el procedimiento vigente de "GESTIÓN DE INCIDENTES DE SEGURIDAD DE LA INFORMACIÓN" la notificación a las autoridades pertinentes (CSIRT Gobierno, COLCERT, Centro Cibernético Policial) cuando aplique.</t>
    </r>
  </si>
  <si>
    <t>Procedimiento de incidentes de seguiridad actualizado y publicado en Gespro</t>
  </si>
  <si>
    <r>
      <rPr>
        <b/>
        <sz val="10"/>
        <color rgb="FF000000"/>
        <rFont val="Arial"/>
        <family val="2"/>
      </rPr>
      <t>2.3.</t>
    </r>
    <r>
      <rPr>
        <sz val="10"/>
        <color rgb="FF000000"/>
        <rFont val="Arial"/>
        <family val="2"/>
      </rPr>
      <t xml:space="preserve"> Solicitar analisis de vulnerabilidades y monitoreo de los servicios digitales de la pagina web</t>
    </r>
  </si>
  <si>
    <t>Informe de Vulnerabilidades</t>
  </si>
  <si>
    <t>Realizar seguimiento a posibles eventos de riesgos y vulnerabilidades</t>
  </si>
  <si>
    <r>
      <rPr>
        <b/>
        <sz val="10"/>
        <color rgb="FF000000"/>
        <rFont val="Arial"/>
        <family val="2"/>
      </rPr>
      <t>3.1.</t>
    </r>
    <r>
      <rPr>
        <sz val="10"/>
        <color rgb="FF000000"/>
        <rFont val="Arial"/>
        <family val="2"/>
      </rPr>
      <t>Realizar seguimiento semestral a los informes de eventos y vulnerabilidades asociados a SGSI</t>
    </r>
  </si>
  <si>
    <t>Informe Semestral de seguimiento</t>
  </si>
  <si>
    <t>Mantener la disponibilidad continua de servicios esenciales de Tecnologias de la información</t>
  </si>
  <si>
    <t>Realizar cuatro (4) pruebas de los planes de recuperación ante desastres al año a partir de los sistemas críticos identificados bajo la estructura metrdológica.</t>
  </si>
  <si>
    <t>Oficina de Tecnologia de lnformación</t>
  </si>
  <si>
    <t xml:space="preserve">Cuatro (4) informes de pruebas </t>
  </si>
  <si>
    <t>Habilitar un entorno lógico separado de los back up de información</t>
  </si>
  <si>
    <t>Habilitar un entorno lógico separado e independiente a la red de servidores y computadores de los back up</t>
  </si>
  <si>
    <t>Infraestructura tecnológica</t>
  </si>
  <si>
    <t>Pantallazos del entorno ógico separado</t>
  </si>
  <si>
    <t>SERVICIO AL CIUDADANO</t>
  </si>
  <si>
    <t>Mejorar el servicio a la ciudadanía con el fin de generar mayor confianza, eficacia y eficiencia en los servicios prestados a los grupos de valor de la ANLA.</t>
  </si>
  <si>
    <t>Considerándolos resultados de la Política de Servicio al Ciudadano en FURAG 2022, se identificaron oportunidades de mejora, las cuales se consolidan en el presente plan de acción de la política, con el cual se espera continuar avanzando en el IDI, fomentando una mejor relación con los grupos de valor.</t>
  </si>
  <si>
    <t>LÍDER DE LA POLÍTICA</t>
  </si>
  <si>
    <t>COORDINADOR GRUPO DE SEVICIO A LA CIUDADANÍA.</t>
  </si>
  <si>
    <t>VERSION</t>
  </si>
  <si>
    <t>Dimensión No:  3  Gestión con valores para resultados</t>
  </si>
  <si>
    <t>Elaboración y socialización de la propuesta de estructuración del Grupo Estado - Ciudadano.</t>
  </si>
  <si>
    <r>
      <rPr>
        <b/>
        <sz val="10"/>
        <color rgb="FF000000"/>
        <rFont val="Arial"/>
      </rPr>
      <t xml:space="preserve">1.1. </t>
    </r>
    <r>
      <rPr>
        <sz val="10"/>
        <color rgb="FF000000"/>
        <rFont val="Arial"/>
      </rPr>
      <t>Elaborar propuesta de estructuración del Grupo Estado Ciudadano.</t>
    </r>
  </si>
  <si>
    <t>Grupo de Servicio a la Ciudadanía</t>
  </si>
  <si>
    <t xml:space="preserve">Documento propuesta. </t>
  </si>
  <si>
    <r>
      <rPr>
        <b/>
        <sz val="10"/>
        <color rgb="FF000000"/>
        <rFont val="Arial"/>
      </rPr>
      <t xml:space="preserve">1.2. </t>
    </r>
    <r>
      <rPr>
        <sz val="10"/>
        <color rgb="FF000000"/>
        <rFont val="Arial"/>
      </rPr>
      <t>Socializar en CIGD la propuesta de estructuración del Grupo Estado Ciudadano.</t>
    </r>
  </si>
  <si>
    <t>Acta comité CIGD.</t>
  </si>
  <si>
    <t>Evaluación de la gestión del servicio y medición de la experiencia ciudadana.</t>
  </si>
  <si>
    <r>
      <rPr>
        <b/>
        <sz val="10"/>
        <color rgb="FF000000"/>
        <rFont val="Arial"/>
      </rPr>
      <t xml:space="preserve">2.1. </t>
    </r>
    <r>
      <rPr>
        <sz val="10"/>
        <color rgb="FF000000"/>
        <rFont val="Arial"/>
      </rPr>
      <t>Elaborar dos (2) informes de resultados de la medición de la experiencia ciudadana (II semestre 2023 y I semestre 2024).</t>
    </r>
  </si>
  <si>
    <t>Dos (2) informes con los resultados de la medición de la experiencia ciudadana elaborados.</t>
  </si>
  <si>
    <r>
      <rPr>
        <b/>
        <sz val="10"/>
        <color rgb="FF000000"/>
        <rFont val="Arial"/>
      </rPr>
      <t>2.2.</t>
    </r>
    <r>
      <rPr>
        <sz val="10"/>
        <color rgb="FF000000"/>
        <rFont val="Arial"/>
      </rPr>
      <t xml:space="preserve"> Socializar en CIGD los informes con los resultados de la medición de la experiencia ciudadana.</t>
    </r>
  </si>
  <si>
    <t>Dos (2) informes con los resultados de la medición de la experiencia ciudadana socializados en CIGD.</t>
  </si>
  <si>
    <r>
      <rPr>
        <b/>
        <sz val="10"/>
        <color rgb="FF000000"/>
        <rFont val="Arial"/>
      </rPr>
      <t>2.3</t>
    </r>
    <r>
      <rPr>
        <sz val="10"/>
        <color rgb="FF000000"/>
        <rFont val="Arial"/>
      </rPr>
      <t>. Consolidar y hacer seguimiento al plan de trabajo formulado por las dependencias, para mejorar la medición de la experiencia ciudadana.</t>
    </r>
  </si>
  <si>
    <t>Matriz con seguimientos cuatrimestrales realizados.</t>
  </si>
  <si>
    <t>Caracterización de grupos de valor​.</t>
  </si>
  <si>
    <t>3.1.Elaborar y publicar la caracterización de los grupos de valor priorizados.</t>
  </si>
  <si>
    <t>Un (01) informe de caracterización de ciudadanía y grupos de valor elaborado y publicado.</t>
  </si>
  <si>
    <r>
      <rPr>
        <b/>
        <sz val="10"/>
        <color rgb="FF000000"/>
        <rFont val="Arial"/>
      </rPr>
      <t>3.2</t>
    </r>
    <r>
      <rPr>
        <sz val="10"/>
        <color rgb="FF000000"/>
        <rFont val="Arial"/>
      </rPr>
      <t xml:space="preserve"> Elaborar las estrategias de relacionamiento de los grupos de valor priorizados.</t>
    </r>
  </si>
  <si>
    <t>Estrategias de relacionamiento de los grupos de valor priorizados elaboradas.</t>
  </si>
  <si>
    <r>
      <rPr>
        <b/>
        <sz val="10"/>
        <color rgb="FF000000"/>
        <rFont val="Arial"/>
      </rPr>
      <t>3.3.</t>
    </r>
    <r>
      <rPr>
        <sz val="10"/>
        <color rgb="FF000000"/>
        <rFont val="Arial"/>
      </rPr>
      <t xml:space="preserve"> Implementar las estrategias de relacionamiento de los grupos de valor priorizados.</t>
    </r>
  </si>
  <si>
    <t>Estrategias de relacionamiento de los grupos de valor priorizados socializadas.</t>
  </si>
  <si>
    <t>Gestión de PQRSD.</t>
  </si>
  <si>
    <r>
      <rPr>
        <b/>
        <sz val="10"/>
        <color rgb="FF000000"/>
        <rFont val="Arial"/>
      </rPr>
      <t xml:space="preserve">4.1. </t>
    </r>
    <r>
      <rPr>
        <sz val="10"/>
        <color rgb="FF000000"/>
        <rFont val="Arial"/>
      </rPr>
      <t>Elaborar los Informes de gestión de PQRSD trimestrales.</t>
    </r>
  </si>
  <si>
    <t>Cuatro (4) Informes de gestión de PQRSD elaborados.</t>
  </si>
  <si>
    <r>
      <rPr>
        <b/>
        <sz val="10"/>
        <color rgb="FF000000"/>
        <rFont val="Arial"/>
      </rPr>
      <t>4.2.</t>
    </r>
    <r>
      <rPr>
        <sz val="10"/>
        <color rgb="FF000000"/>
        <rFont val="Arial"/>
      </rPr>
      <t xml:space="preserve"> Socializar en Comité Institucional de Gestión y Desempeño los Informes de gestión de PQRSD trimestrales.</t>
    </r>
  </si>
  <si>
    <t>Cuatro (4) Actas de Comité CIGD.</t>
  </si>
  <si>
    <r>
      <rPr>
        <b/>
        <sz val="10"/>
        <color rgb="FF000000"/>
        <rFont val="Arial"/>
      </rPr>
      <t xml:space="preserve">4.3. </t>
    </r>
    <r>
      <rPr>
        <sz val="10"/>
        <color rgb="FF000000"/>
        <rFont val="Arial"/>
      </rPr>
      <t>Hacer seguimiento semanal a tiempos de respuesta a PQRSD y ECOs.</t>
    </r>
  </si>
  <si>
    <t>Cuarenta y ocho (48) seguimientos a tiempos de respuesta a través de correo electrónico.</t>
  </si>
  <si>
    <r>
      <rPr>
        <b/>
        <sz val="10"/>
        <color rgb="FF000000"/>
        <rFont val="Arial"/>
      </rPr>
      <t xml:space="preserve">4.4. </t>
    </r>
    <r>
      <rPr>
        <sz val="10"/>
        <color rgb="FF000000"/>
        <rFont val="Arial"/>
      </rPr>
      <t>Actualizar la documentación de procesos, procedimientos para la gestión del servicio o relacionamiento con la ciudadanía (resolución que reglamenta el trámite interno de los PQRSD y el Manual de Gestión de PQRS -  incluir directrices para atender las PQRS de acuerdo con su nivel de complejidad).</t>
    </r>
  </si>
  <si>
    <t>Procesos y procedimientos para la gestión de servicio o relacionamiento con la ciudadanía actualizados e implementados.</t>
  </si>
  <si>
    <t>Fortalecer la accesibilidad física y comunicacional.</t>
  </si>
  <si>
    <r>
      <rPr>
        <b/>
        <sz val="10"/>
        <color rgb="FF000000"/>
        <rFont val="Arial"/>
      </rPr>
      <t>​5.1.</t>
    </r>
    <r>
      <rPr>
        <sz val="10"/>
        <color rgb="FF000000"/>
        <rFont val="Arial"/>
      </rPr>
      <t xml:space="preserve"> Elaborar y remitir al Grupo de Gestión Administrativa la propuesta de señalización inclusiva para el Centro de Orientación (alto relieve; lengua de señas; Pictogramas; otras lenguas o idiomas; Sistemas de orientación espacial).</t>
    </r>
  </si>
  <si>
    <t>Propuesta elaborada y remitida al Grupo de Gestión Administrativa.</t>
  </si>
  <si>
    <r>
      <rPr>
        <b/>
        <sz val="10"/>
        <color rgb="FF000000"/>
        <rFont val="Arial"/>
      </rPr>
      <t>5.2.</t>
    </r>
    <r>
      <rPr>
        <sz val="10"/>
        <color rgb="FF000000"/>
        <rFont val="Arial"/>
      </rPr>
      <t xml:space="preserve"> Asistir a las ferias de servicio al ciudadano realizadas por el Departamento Administrativo de la Función Pública - DAFP.</t>
    </r>
  </si>
  <si>
    <t>Dos (2) ferias de servicio al ciudadano con la participación de la ANLA.</t>
  </si>
  <si>
    <r>
      <rPr>
        <b/>
        <sz val="10"/>
        <color rgb="FF000000"/>
        <rFont val="Arial"/>
      </rPr>
      <t>5.3.</t>
    </r>
    <r>
      <rPr>
        <sz val="10"/>
        <color rgb="FF000000"/>
        <rFont val="Arial"/>
      </rPr>
      <t xml:space="preserve"> Elaborar la porpuesta de desarrollo del mecanismo de seguimiento en línea para que el ciudadano verifique el estado de respuesta de su petición, queja, reclamo, sugerencia y denuncia (PQRSD).</t>
    </r>
  </si>
  <si>
    <t>Una (1) propuesta de desarrollo del mecanismo de seguimiento en línea para que el ciudadano verifique el estado de respuesta de su petición, queja, reclamo, sugerencia y denuncia (PQRSD) elaborada.</t>
  </si>
  <si>
    <r>
      <rPr>
        <b/>
        <sz val="10"/>
        <color rgb="FF000000"/>
        <rFont val="Arial"/>
      </rPr>
      <t>5.4.</t>
    </r>
    <r>
      <rPr>
        <sz val="10"/>
        <color rgb="FF000000"/>
        <rFont val="Arial"/>
      </rPr>
      <t xml:space="preserve"> Actualizar el Menú de Atención y Servicios a la Ciudadanía (preguntas frecuentes).</t>
    </r>
  </si>
  <si>
    <t>Menú de Atención y Servicios a la Ciudadanía (preguntas frecuentes) actualizado.</t>
  </si>
  <si>
    <t>Estrategia de Lenguaje Claro.</t>
  </si>
  <si>
    <r>
      <rPr>
        <b/>
        <sz val="10"/>
        <color rgb="FF000000"/>
        <rFont val="Arial"/>
      </rPr>
      <t>6.1.</t>
    </r>
    <r>
      <rPr>
        <sz val="10"/>
        <color rgb="FF000000"/>
        <rFont val="Arial"/>
      </rPr>
      <t xml:space="preserve"> Actualizar la estrategia de lenguaje claro con la inclusión de requerimientos FURAG.</t>
    </r>
  </si>
  <si>
    <t>Plan de trabajo de la estrategia de lenguaje claro actualizado.</t>
  </si>
  <si>
    <r>
      <rPr>
        <b/>
        <sz val="10"/>
        <color rgb="FF000000"/>
        <rFont val="Arial"/>
      </rPr>
      <t>6.2.</t>
    </r>
    <r>
      <rPr>
        <sz val="10"/>
        <color rgb="FF000000"/>
        <rFont val="Arial"/>
      </rPr>
      <t xml:space="preserve"> Realizar seguimiento a la Estrategia de Lenguaje Claro.</t>
    </r>
  </si>
  <si>
    <t>Matriz con el seguimiento avance plan de trabajo y evidencias.</t>
  </si>
  <si>
    <t>Mejorar y fortalecer las competencias del personal de la entidad</t>
  </si>
  <si>
    <r>
      <rPr>
        <b/>
        <sz val="10"/>
        <color rgb="FF000000"/>
        <rFont val="Arial"/>
      </rPr>
      <t>7.1.</t>
    </r>
    <r>
      <rPr>
        <sz val="10"/>
        <color rgb="FF000000"/>
        <rFont val="Arial"/>
      </rPr>
      <t xml:space="preserve"> Solicitar la inclusión en el plan institucional de capacitaciones y de inducción y reinducción acciones de capacitación y cualificación en: 
Protocolos de servicio y relacionamiento con la ciudadanía para todos los canales de atención.
Normatividad de servicio al ciudadano.
Prevención temprana y superación de la estigmatización de las personas en proceso de reincorporación.
Caracterización de ciudadanía y grupos de valor.
Medición de la experiencia ciudadana.
Gestión de peticiones, quejas, reclamos, sugerencias y denuncias (PQRSD).
Atención preferente.
Accesibilidad y de relacionamiento con personas con discapacidad.
Enfoque diferencial.</t>
    </r>
  </si>
  <si>
    <t>PIC aprobado</t>
  </si>
  <si>
    <t>FORTALECIMIENTO ORGANIZACIONAL Y SIMPLIFICACION DE PROCESOS</t>
  </si>
  <si>
    <t>Fortalecer las capacidades organizaciones mediante la alineacion del modelo de operación por procesos, garantizando la prestacion de bienes y servicios y aumentando la productividad de la entidad</t>
  </si>
  <si>
    <t>A tarvés de este plan de acción se busca mejorar la gestión por procesos y la implementación del sistema de gestión ambiental para garantizar un adecuado sistema Integrado de Gestión</t>
  </si>
  <si>
    <t>SAF- Grupo de Gestión Administrativa</t>
  </si>
  <si>
    <r>
      <rPr>
        <sz val="10"/>
        <color rgb="FF000000"/>
        <rFont val="Arial"/>
      </rPr>
      <t>V1 Comite de Gestion y Desempeño Institucional  del 15/12/2023</t>
    </r>
    <r>
      <rPr>
        <b/>
        <sz val="10"/>
        <color rgb="FFFFFFFF"/>
        <rFont val="Arial"/>
      </rPr>
      <t xml:space="preserve">	V1 Comite de Gestion y Desempeño Institucional  del 15/12/2023	"V1 Comite de Gestion y Desempeño Institucional  del 15/12/2023	"										V1 Comite de Gestion y Desempeño Institucional  del 15/12/2023</t>
    </r>
  </si>
  <si>
    <t>COMPONENTE</t>
  </si>
  <si>
    <t>ACTIVIDAD</t>
  </si>
  <si>
    <t>PESO ACCION</t>
  </si>
  <si>
    <t>RESPONSABLE(S) DE EJECUCIÓN</t>
  </si>
  <si>
    <t>ÁREAS INVOLUCRADAS EN IMPLEMENTACIÓN</t>
  </si>
  <si>
    <t>PRODUCTO DE LA ACCION</t>
  </si>
  <si>
    <t>Gestion  Ambiental</t>
  </si>
  <si>
    <r>
      <rPr>
        <b/>
        <sz val="10"/>
        <rFont val="Arial"/>
        <family val="2"/>
      </rPr>
      <t xml:space="preserve">1.1. </t>
    </r>
    <r>
      <rPr>
        <sz val="10"/>
        <rFont val="Arial"/>
        <family val="2"/>
      </rPr>
      <t>Formular e implementar acciones para la conservación y protección de los recursos naturales contenidas en el PIGA mediante la formulación del Plan del Trabajo del SGA bajo los lineamientos de la ISO 14001:2015.</t>
    </r>
  </si>
  <si>
    <r>
      <rPr>
        <sz val="10"/>
        <color rgb="FF000000"/>
        <rFont val="Arial"/>
      </rPr>
      <t xml:space="preserve">Formular e implementar  </t>
    </r>
    <r>
      <rPr>
        <strike/>
        <sz val="10"/>
        <color rgb="FF000000"/>
        <rFont val="Arial"/>
      </rPr>
      <t>l</t>
    </r>
    <r>
      <rPr>
        <sz val="10"/>
        <color rgb="FF000000"/>
        <rFont val="Arial"/>
      </rPr>
      <t>as actividades establecidas en el Plan de Trabajo del SGA de acuerdo con los requisitos de la ISO 14001:2015.</t>
    </r>
  </si>
  <si>
    <t>SGA - GGA</t>
  </si>
  <si>
    <t>Todas las dependencias</t>
  </si>
  <si>
    <t>Plan de Trabajo SGA 2024 con seguimiento y evidiencias.</t>
  </si>
  <si>
    <t>Realizar la linea base con relación al consumo de recursos y la generación de residuos para el periodo comprendido entre julio 2023 y junio de 2024 asociado a los aspectos ambientales significativos.</t>
  </si>
  <si>
    <t>GA-FO-03 Consumo de Agua y Energía
GA-FO-06 R. No Aprovechables
GA-FO-09 R. Aprovechables</t>
  </si>
  <si>
    <r>
      <rPr>
        <b/>
        <sz val="10"/>
        <rFont val="Arial"/>
        <family val="2"/>
      </rPr>
      <t xml:space="preserve">1.2. </t>
    </r>
    <r>
      <rPr>
        <sz val="10"/>
        <rFont val="Arial"/>
        <family val="2"/>
      </rPr>
      <t>Establecer metas sostenibles para el ahorro
de energía e implementar medidas de eficiencia energética.</t>
    </r>
  </si>
  <si>
    <t>Socializar la política de energía a colaboradores de la entidad</t>
  </si>
  <si>
    <t xml:space="preserve">SGA- GGA </t>
  </si>
  <si>
    <t xml:space="preserve">Correo electrónico </t>
  </si>
  <si>
    <t>Documentar el procedimiento para construir la línea base energética mediante la recopilación, el análisis y la interpretación de los datos energéticos.</t>
  </si>
  <si>
    <t>Base  de datos Consumo de energía ANLA Sede principal.</t>
  </si>
  <si>
    <t>Gestion  de Recursos Físicos y Servicios Internos</t>
  </si>
  <si>
    <r>
      <rPr>
        <b/>
        <sz val="10"/>
        <rFont val="Arial"/>
        <family val="2"/>
      </rPr>
      <t xml:space="preserve">2.1. </t>
    </r>
    <r>
      <rPr>
        <sz val="10"/>
        <rFont val="Arial"/>
        <family val="2"/>
      </rPr>
      <t>Garantizar el control normativo y técnico de los bienes por el almacen de la ANLA.</t>
    </r>
  </si>
  <si>
    <t>Requerir mensualmente al grupo de gestion contractual notificar las adquisiciones de bienes y servicios realizadas por la entidad incluyendo la designación del supervisor, y conciliar mensualmente la información registrada en la base de datos del área de almacén e inventarios con el grupo de gestion financiera y presupuestal.</t>
  </si>
  <si>
    <t>GGA - SAF</t>
  </si>
  <si>
    <t xml:space="preserve">Correo electronico a GGC
Formato de conciliaciones </t>
  </si>
  <si>
    <t>Realizar mensualmente la verificación de los controles para la identificación y disposicion apropiada de los bienes de la entidad, y asegurar la gestión del estado de inventario de almacén (entradas Vs salidas).</t>
  </si>
  <si>
    <t>Acta de entrega y recibo de bienes devolutivos (Cuando aplique) 
Acta de entrega traspaso o reintegro de bienes a Almacén (Cuando aplique)
Formato Entrada al Almacén (Cuando aplique)
Formato Inspección de Bodegas
Formato Registro Control de Elementos (Cuando aplique)</t>
  </si>
  <si>
    <r>
      <rPr>
        <b/>
        <sz val="10"/>
        <rFont val="Arial"/>
        <family val="2"/>
      </rPr>
      <t>2.2.</t>
    </r>
    <r>
      <rPr>
        <sz val="10"/>
        <rFont val="Arial"/>
        <family val="2"/>
      </rPr>
      <t xml:space="preserve"> Proyectar y adelantar la adquisicion de bienes y servicios programados en el Plan de Anual de Adquisiciones de la vigencia necesarios para el desarrollo de las actividades misionales a cargo del Grupo de Gestión Administrativa.</t>
    </r>
  </si>
  <si>
    <t>Proyectar, elaborar y presentar los estudios previos para los procesos segun el Plan Anual de Adquisiciones.</t>
  </si>
  <si>
    <t>GGA</t>
  </si>
  <si>
    <t>Estudios previos</t>
  </si>
  <si>
    <t>Hacer seguimiento a la ejecución de los contratos a cargo del Grupo de Gestión Admnistrativa.</t>
  </si>
  <si>
    <t xml:space="preserve">Trámite de pagos </t>
  </si>
  <si>
    <t>Sistema Integrado de Gestión- SIG</t>
  </si>
  <si>
    <r>
      <t xml:space="preserve">
</t>
    </r>
    <r>
      <rPr>
        <b/>
        <sz val="10"/>
        <rFont val="Arial"/>
        <family val="2"/>
      </rPr>
      <t>3.1.</t>
    </r>
    <r>
      <rPr>
        <sz val="10"/>
        <rFont val="Arial"/>
        <family val="2"/>
      </rPr>
      <t xml:space="preserve"> Gestionar la revisión, análisis y (re diseño) de los procesos priorizados bajo la metodología de gestión por procesos con el fin apoyar el plan de transformación digital y mejora de los procesos de la entidad.</t>
    </r>
  </si>
  <si>
    <t xml:space="preserve">
Formular y socializar los criterios necesarios para la revisión, análisis y rediseños de los procesos. </t>
  </si>
  <si>
    <t xml:space="preserve">
OAP</t>
  </si>
  <si>
    <t xml:space="preserve">
Todos las dependencias involucradas</t>
  </si>
  <si>
    <t xml:space="preserve">Presentación y listas de asistencia con criterios.
</t>
  </si>
  <si>
    <t>15/1/2024</t>
  </si>
  <si>
    <t>28/02/2024</t>
  </si>
  <si>
    <t>Formular el Plan de implementación de cada proceso de acuerdo al criterio de priorizacion</t>
  </si>
  <si>
    <t xml:space="preserve">Plan de implementación formulado
</t>
  </si>
  <si>
    <t>30/04/2024</t>
  </si>
  <si>
    <t xml:space="preserve">Realizar la revisión, análisis y (re diseño) de los procesos que se prioricen bajo el plan de transformación de tecnologías (SELA,SSLA) bajo la metodología de gestión por procesos que se defina en la entidad. </t>
  </si>
  <si>
    <t>Modelos de procesos orientados a la automatización del plan de transformación digital para SELA y SSLA.</t>
  </si>
  <si>
    <r>
      <rPr>
        <b/>
        <sz val="10"/>
        <rFont val="Arial"/>
        <family val="2"/>
      </rPr>
      <t>3.2.</t>
    </r>
    <r>
      <rPr>
        <sz val="10"/>
        <rFont val="Arial"/>
        <family val="2"/>
      </rPr>
      <t xml:space="preserve"> Promover la revisión y actualización de los documentos del sistema integrado de gestión en GESPRO, para la incorporación de componentes para la implementación del Acuerdo de Escazú.</t>
    </r>
  </si>
  <si>
    <t>Gestionar con los procesos el diligenciamiento de la matriz de documentos SIG con las preguntas orientadoras con el fin de determinar cuales y cuantos documentos serán sujetos de actualización en el marco de incorporación de los componentes del Acuerdo Escazú.</t>
  </si>
  <si>
    <t>Matriz de documemtos SIG diligenciada</t>
  </si>
  <si>
    <t>Priorizar los documentos para revisar, actualizar y socializar en Gespro a través de la formulación de un plan de trabajo.</t>
  </si>
  <si>
    <t>Todas las dependencias que se prioricen</t>
  </si>
  <si>
    <t>Plan de trabajo con los documentos que se prioricen</t>
  </si>
  <si>
    <t>Implementar y realizar seguimiento al plan de trabajo asociado a la revisión y actualización de documentos del SIG en el marco de incorporar requerimientos de los 4 compomenentes del acuerdo de Escazú.</t>
  </si>
  <si>
    <t xml:space="preserve">OAP
</t>
  </si>
  <si>
    <t>Plan de trabajo con seguimiento trimestral</t>
  </si>
  <si>
    <t>15/12/2024</t>
  </si>
  <si>
    <t xml:space="preserve">Política de Participación Ciudadana </t>
  </si>
  <si>
    <t>Establecer las acciones para el fortalecimiento y la promoción de la participación ciudadana incidente en la toma de decisiones de la Autoridad Nacional de Licencias Ambientales - ANLA</t>
  </si>
  <si>
    <t>La ANLA se propone adelantar durante el 2024 acciones dirigidas a promover la participación ciudadana, facilitar el acceso a la información pública ambiental,  la atención de la conflictividad socioecológica y la presencia territorial de la Entidad, con acciones dirigidas a generar las condiciones instucionales idóneas para la participación efectiva e incluyente y promover el fortalecimiento y desarrollo de esta participación, con base en los derechos de acceso a la información pública y a la participación ciudadana en la toma de decisiones ambientales; asi como el enfoque de los derechos humanos, diferenciales y territorial.</t>
  </si>
  <si>
    <t>Subdirección de Mecanismos de Participación Ciudadana Ambiental</t>
  </si>
  <si>
    <t xml:space="preserve">Dimensión No:  3  Gestión con valores para resultados 			</t>
  </si>
  <si>
    <t xml:space="preserve">ETAPA </t>
  </si>
  <si>
    <t>LÍNEA ESTRATÉGICA</t>
  </si>
  <si>
    <t xml:space="preserve">RESPONSABLE </t>
  </si>
  <si>
    <t>APOYO</t>
  </si>
  <si>
    <t>Formular e implementar la Estrategia Institucional Pedagógica interna para fortalecer las condiciones y recursos pedagógicos que faciliten la promoción de la participación, del acceso a la información pública ambiental,  la atención de la conflictividad socioecológica y la presencia territorial de la Entidad</t>
  </si>
  <si>
    <t>Formulación</t>
  </si>
  <si>
    <t>Acciones para la promoción fortalecimiento y desarrollo de la participación efectiva e incluyente</t>
  </si>
  <si>
    <t>Dirección General
Oficina Asesora de Planeación
Equipo de Comunicaciones
Oficina de Tecnologías de la Información</t>
  </si>
  <si>
    <t>Grupo de Participación Ciudadana</t>
  </si>
  <si>
    <r>
      <rPr>
        <b/>
        <sz val="10"/>
        <rFont val="Arial"/>
        <family val="2"/>
      </rPr>
      <t>1.1.</t>
    </r>
    <r>
      <rPr>
        <sz val="10"/>
        <rFont val="Arial"/>
        <family val="2"/>
      </rPr>
      <t xml:space="preserve"> Formular, aprobar y publicar la Estrategia Institucional Pedagógica </t>
    </r>
  </si>
  <si>
    <t>1 Estrategia Institucional Pedagógica formulada</t>
  </si>
  <si>
    <t>Implementación</t>
  </si>
  <si>
    <r>
      <rPr>
        <b/>
        <sz val="10"/>
        <rFont val="Arial"/>
        <family val="2"/>
      </rPr>
      <t xml:space="preserve">1.2. </t>
    </r>
    <r>
      <rPr>
        <sz val="10"/>
        <rFont val="Arial"/>
        <family val="2"/>
      </rPr>
      <t>Implementar la Estrategia Institucional Pedagógica</t>
    </r>
  </si>
  <si>
    <t xml:space="preserve"> Estrategia Institucional Pedagógica implementada</t>
  </si>
  <si>
    <t xml:space="preserve">Espacios y/o canales virtuales o presenciales de encuentro o contacto con grupos de valor para divulgar y promover la Ruta de la Participación de la ANLA </t>
  </si>
  <si>
    <t>Diagnóstico</t>
  </si>
  <si>
    <t>Condiciones institucionales idóneas para la participación efectiva e incluyente</t>
  </si>
  <si>
    <t xml:space="preserve">Oficina Asesora de Planeación </t>
  </si>
  <si>
    <r>
      <rPr>
        <b/>
        <sz val="10"/>
        <rFont val="Arial"/>
        <family val="2"/>
      </rPr>
      <t>2.1.</t>
    </r>
    <r>
      <rPr>
        <sz val="10"/>
        <rFont val="Arial"/>
        <family val="2"/>
      </rPr>
      <t xml:space="preserve"> Realizar un ejercicio de diagnóstico para recibir aportes de la ciudadanía sobre los mecanismos de participación ciudadana que aporte a la elaboración de los documentos para la promoción y fortalecimiento de la participación </t>
    </r>
  </si>
  <si>
    <t>1 informe de los resultados del diagnóstico realizado</t>
  </si>
  <si>
    <t>31/07/2024</t>
  </si>
  <si>
    <r>
      <rPr>
        <b/>
        <sz val="10"/>
        <rFont val="Arial"/>
        <family val="2"/>
      </rPr>
      <t>2.2.</t>
    </r>
    <r>
      <rPr>
        <sz val="10"/>
        <rFont val="Arial"/>
        <family val="2"/>
      </rPr>
      <t xml:space="preserve"> Adelantar un ejercicio de colaboración e innovación para la promoción de la participación ciudadana y divulgar sus resultados a los grupos de interés</t>
    </r>
  </si>
  <si>
    <t>1 memoria del ejercicio de colaboración e innovación realizado</t>
  </si>
  <si>
    <t>31/12/2024</t>
  </si>
  <si>
    <r>
      <rPr>
        <b/>
        <sz val="10"/>
        <rFont val="Arial"/>
        <family val="2"/>
      </rPr>
      <t>2.3.</t>
    </r>
    <r>
      <rPr>
        <sz val="10"/>
        <rFont val="Arial"/>
        <family val="2"/>
      </rPr>
      <t xml:space="preserve"> Realizar las consultas pública a grupos de valor de los planes y documentos establecidos para conocimiento y comentarios de los gruposde valor y divulgar sus resultados a través de la página web</t>
    </r>
  </si>
  <si>
    <t>Dependencia que lleve a cabo el proceso de consulta pública</t>
  </si>
  <si>
    <r>
      <rPr>
        <sz val="10"/>
        <color theme="1"/>
        <rFont val="Arial"/>
        <family val="2"/>
      </rPr>
      <t>3</t>
    </r>
    <r>
      <rPr>
        <sz val="10"/>
        <rFont val="Arial"/>
        <family val="2"/>
      </rPr>
      <t xml:space="preserve"> Consultas públicas a grupos de valor realizadas y con resultados divulgados a través de la página web publicadas</t>
    </r>
  </si>
  <si>
    <t>Equipo técnico GPC
(orientación técnica de contenidos)</t>
  </si>
  <si>
    <t>Equipo pedagógico
(adecuación pedagógica de contenidos técnicos)</t>
  </si>
  <si>
    <r>
      <t xml:space="preserve"> </t>
    </r>
    <r>
      <rPr>
        <b/>
        <sz val="10"/>
        <color theme="1"/>
        <rFont val="Arial"/>
        <family val="2"/>
      </rPr>
      <t>2.4.</t>
    </r>
    <r>
      <rPr>
        <sz val="10"/>
        <color theme="1"/>
        <rFont val="Arial"/>
        <family val="2"/>
      </rPr>
      <t xml:space="preserve"> Realizar y promover encuentros con los grupos de valor bajo el lema: Conoce la ANLA y su ruta de la participación</t>
    </r>
  </si>
  <si>
    <t>SELA/SIPTA/OAJ/SSLA</t>
  </si>
  <si>
    <t>5 Encuentros para la promoción de Conoce la ANLA y su ruta de la participación</t>
  </si>
  <si>
    <r>
      <rPr>
        <b/>
        <sz val="10"/>
        <rFont val="Arial"/>
        <family val="2"/>
      </rPr>
      <t>2.5.</t>
    </r>
    <r>
      <rPr>
        <sz val="10"/>
        <rFont val="Arial"/>
        <family val="2"/>
      </rPr>
      <t xml:space="preserve"> Desarrollar dos (2) foros para compartir con los grupos de valor la promoción de la participación y  la divulgación de acciones que contribuyen a la construcción de paz</t>
    </r>
  </si>
  <si>
    <t>Dos (2) foros en canales digitales para grupos de valor inplementados</t>
  </si>
  <si>
    <t>Elaboración de instrumentos para la promoción y fortalecimiento de la participación</t>
  </si>
  <si>
    <r>
      <rPr>
        <b/>
        <sz val="10"/>
        <color theme="1"/>
        <rFont val="Arial"/>
        <family val="2"/>
      </rPr>
      <t xml:space="preserve">3.1. </t>
    </r>
    <r>
      <rPr>
        <sz val="10"/>
        <color theme="1"/>
        <rFont val="Arial"/>
        <family val="2"/>
      </rPr>
      <t>Elaboración documento orientador sobre los mecanismos de participación del ciclo de la gestión pública y de asuntos ambientales competencia ANLA</t>
    </r>
  </si>
  <si>
    <t>(1) Un documento orientador sobre los mecanismos de participación del ciclo de la gestión pública y de asuntos ambientales competencia ANLA</t>
  </si>
  <si>
    <t>SELA/SIPTA/OAJ/SELA / OAP</t>
  </si>
  <si>
    <r>
      <rPr>
        <b/>
        <sz val="10"/>
        <color rgb="FF000000"/>
        <rFont val="Arial"/>
      </rPr>
      <t>3.2.</t>
    </r>
    <r>
      <rPr>
        <sz val="10"/>
        <color rgb="FF000000"/>
        <rFont val="Arial"/>
      </rPr>
      <t xml:space="preserve"> Elaborar un instructivo para promover el acceso a la información pública en el marco de los mecanismos de participación del ciclo de la gestión pública y de los asuntos ambientales competencia ANLA para fortalecer el menú participa</t>
    </r>
  </si>
  <si>
    <t>(1) Un instructivo para promover el acceso a la información pública en el marco e los mecanismos de participación del ciclo de la gestión pública y de los asuntos ambientales competencia ANLA para fortalecer el menú participa ANLA</t>
  </si>
  <si>
    <t>SELA/SSLA/SIPTA/OAP</t>
  </si>
  <si>
    <r>
      <rPr>
        <b/>
        <sz val="10"/>
        <color rgb="FF000000"/>
        <rFont val="Arial"/>
      </rPr>
      <t xml:space="preserve">3.3. </t>
    </r>
    <r>
      <rPr>
        <sz val="10"/>
        <color rgb="FF000000"/>
        <rFont val="Arial"/>
      </rPr>
      <t>Elaborar Instrumento para la medición de la participación en la toma de decisión de la entidad en los procesos de evaluación y seguimiento de licencias, permisos y trámites ambientales de competencias de la ANLA que apliquen</t>
    </r>
  </si>
  <si>
    <t>Una (1) herramienta para la medición de la participación en la toma de decisión de la entidad en los procesos de evaluación y seguimiento de licencias, permisos y trámites ambientales de competencias de la ANLA que apliquen</t>
  </si>
  <si>
    <t>Evaluación</t>
  </si>
  <si>
    <r>
      <rPr>
        <b/>
        <sz val="10"/>
        <color theme="1"/>
        <rFont val="Arial"/>
        <family val="2"/>
      </rPr>
      <t xml:space="preserve"> 3.4.</t>
    </r>
    <r>
      <rPr>
        <sz val="10"/>
        <color theme="1"/>
        <rFont val="Arial"/>
        <family val="2"/>
      </rPr>
      <t xml:space="preserve"> Sistematizar y divulgar experiencias frente a las acciones adelantadas para fortalecer y promover mecanismos de participación con el fin de generar acciones de mejora</t>
    </r>
  </si>
  <si>
    <t>Tres (3) documentos de sistematización</t>
  </si>
  <si>
    <t>Elaborar los contenidos de promoción de la participación ciudadana para la Estrategia de Comunicaciones de la Entidad</t>
  </si>
  <si>
    <t xml:space="preserve">Equipo pedagógico
(adecuación pedagógica de contenidos técnicos)
Equipo Lenguaje Claro
Equipo Aula Virtual </t>
  </si>
  <si>
    <r>
      <rPr>
        <b/>
        <sz val="10"/>
        <color theme="1"/>
        <rFont val="Arial"/>
        <family val="2"/>
      </rPr>
      <t xml:space="preserve">4.1. </t>
    </r>
    <r>
      <rPr>
        <sz val="10"/>
        <color theme="1"/>
        <rFont val="Arial"/>
        <family val="2"/>
      </rPr>
      <t>Divulgar la información de los espacios de participación ciudadana y/o rendición de cuentas a través de diferentes  canales</t>
    </r>
  </si>
  <si>
    <t>Grupo Comunicaciones</t>
  </si>
  <si>
    <t>(1) Informe trimestral de la divulgación de los contenidos realizados</t>
  </si>
  <si>
    <t>Rendición de Cuentas</t>
  </si>
  <si>
    <r>
      <rPr>
        <b/>
        <sz val="10"/>
        <rFont val="Arial"/>
        <family val="2"/>
      </rPr>
      <t xml:space="preserve">5.1. </t>
    </r>
    <r>
      <rPr>
        <sz val="10"/>
        <rFont val="Arial"/>
        <family val="2"/>
      </rPr>
      <t>Formular la Estrategia de Rendición de Cuentas 2024</t>
    </r>
  </si>
  <si>
    <t>Dirección General
Oficina Asesora de Planeación
Grupo Comunicaciones
Oficina de Tecnologías de la Información</t>
  </si>
  <si>
    <t>Estrategia de Rendición de Cuentas 2024 como tercer formulada</t>
  </si>
  <si>
    <r>
      <rPr>
        <b/>
        <sz val="10"/>
        <rFont val="Arial"/>
        <family val="2"/>
      </rPr>
      <t xml:space="preserve">5.2. </t>
    </r>
    <r>
      <rPr>
        <sz val="10"/>
        <rFont val="Arial"/>
        <family val="2"/>
      </rPr>
      <t>Implementar y evaluar la Estrategia de Rendición de Cuentas 2024</t>
    </r>
  </si>
  <si>
    <t>Estrategia de Rendición de Cuentas 2024 implementada</t>
  </si>
  <si>
    <t>Control Social</t>
  </si>
  <si>
    <r>
      <rPr>
        <b/>
        <sz val="10"/>
        <color theme="1"/>
        <rFont val="Arial"/>
        <family val="2"/>
      </rPr>
      <t>6.1.</t>
    </r>
    <r>
      <rPr>
        <sz val="10"/>
        <color theme="1"/>
        <rFont val="Arial"/>
        <family val="2"/>
      </rPr>
      <t xml:space="preserve"> Formular e implementar el plan de trabajo para la transferencia de conocimiento sobre el control social </t>
    </r>
  </si>
  <si>
    <t>Plan de trabajo formulado e implementado</t>
  </si>
  <si>
    <t>RACIONALIZACIÓN DE TRÁMITES</t>
  </si>
  <si>
    <t>Definir aquellos trámites que deben ser racionalizados, simplificados y automatizados, para que los ciudadanos accedan a sus derechos, cumplan sus obligaciones y desarrollen sus actividades comerciales y/o económicas de manera ágil y efectiva</t>
  </si>
  <si>
    <t>El cumplimiento de este plan de acción, permite  contar con una estrategia de racionalización de trámites para la vigencia 2024</t>
  </si>
  <si>
    <t xml:space="preserve">V1 Comite de Gestion y Desempeño Institucional  del 15/12/2023							</t>
  </si>
  <si>
    <t xml:space="preserve">Dimensión No:  3  Gestión con valores para resultados 									</t>
  </si>
  <si>
    <t>PREGUNTAS FURAG-POLÍTICA RACIONALIZACIÓN</t>
  </si>
  <si>
    <t>Identificar los productos y/o servicios que entrega la entidad a los grupos de valor que están asociados a los trámites y  Otros Procedimientos Administrativos (OPA) que realiza el ciudadano.
Se debe tener en cuenta la información sobre misión, funciones, procesos misionales, y sobre los productos que resultan de la ejecución de los procesos y que están dirigidos a los ciudadanos o grupos de valor de la entidad.</t>
  </si>
  <si>
    <t>275. Indique el total de trámites, Otros Procedimientos Administrativos y consulta de información pública que la entidad dispuso durante la vigencia evaluada en su oferta institucional:</t>
  </si>
  <si>
    <r>
      <rPr>
        <b/>
        <sz val="9"/>
        <color theme="1"/>
        <rFont val="Arial"/>
        <family val="2"/>
      </rPr>
      <t xml:space="preserve">1.1. </t>
    </r>
    <r>
      <rPr>
        <sz val="9"/>
        <color theme="1"/>
        <rFont val="Arial"/>
        <family val="2"/>
      </rPr>
      <t>Actualizar la herramienta de inventario incluyendo la seccion de consulta de información</t>
    </r>
  </si>
  <si>
    <t>Herramienta actualizada</t>
  </si>
  <si>
    <t>25/01/2024</t>
  </si>
  <si>
    <t>20/02/2024</t>
  </si>
  <si>
    <r>
      <rPr>
        <b/>
        <sz val="9"/>
        <color theme="1"/>
        <rFont val="Arial"/>
        <family val="2"/>
      </rPr>
      <t xml:space="preserve">1.2. </t>
    </r>
    <r>
      <rPr>
        <sz val="9"/>
        <color theme="1"/>
        <rFont val="Arial"/>
        <family val="2"/>
      </rPr>
      <t>Formalizar en GESPRO la herramienta de identificacion de tramites y OPAS</t>
    </r>
  </si>
  <si>
    <t>Documento herramienta de identificacion de tramites en GESPRO</t>
  </si>
  <si>
    <r>
      <rPr>
        <b/>
        <sz val="9"/>
        <color rgb="FF000000"/>
        <rFont val="Arial"/>
        <family val="2"/>
      </rPr>
      <t xml:space="preserve">1.3. </t>
    </r>
    <r>
      <rPr>
        <sz val="9"/>
        <color rgb="FF000000"/>
        <rFont val="Arial"/>
        <family val="2"/>
      </rPr>
      <t xml:space="preserve">Aplicar la herramienta para actualizar el inventario de trámites, Otros Procedimientos Administrativos, de acuerdo a las directrices normativas aplicables a la misionalidad de ANLA, y validar su registro en SUIT con base al instrumento diseñado para este objeto (teniendo en cuenta: actualización de funciones, normativa, misionalidad, procesos y/o otros productos, dirigidos a los Ciudadanos o Grupos de valor de la entidad). </t>
    </r>
  </si>
  <si>
    <t>Documento de actualizacion de la oferta institucional de tramites , servicios y reportes aplicado</t>
  </si>
  <si>
    <t>15/3/2024</t>
  </si>
  <si>
    <t>Verificar que la totalidad de los trámites y otros procedimientos administrativos, identificados en el inventario, se encuentran registrados en el SUIT y página web de ANLA, y registrar los faltantes.</t>
  </si>
  <si>
    <t xml:space="preserve">276. ¿Cuántos trámites, OPAS y consultas de información pública tenía la entidad registrados en SUIT, durante la vigencia evaluada?                                                              
278. Del total de trámites que tiene la entidad, indique para la vigencia evaluada cuántos estaban dispuestos para conocimiento y uso de la ciudadanía y grupos de valor en cada uno de los siguientes medios: (SUIT y enlazados con GOV.CO, WEB, otros)           
</t>
  </si>
  <si>
    <r>
      <rPr>
        <b/>
        <sz val="9"/>
        <color theme="1"/>
        <rFont val="Arial"/>
        <family val="2"/>
      </rPr>
      <t xml:space="preserve">2.1. </t>
    </r>
    <r>
      <rPr>
        <sz val="9"/>
        <color theme="1"/>
        <rFont val="Arial"/>
        <family val="2"/>
      </rPr>
      <t>Revisar la hoja de vida de los trámites semestralmente inscritos en SUIT para definir, si es necesario, ajustar productos, la normativa asociada, requisitos que se solicitan a los usuarios, los medios dispuestos para la atención (presencial y virtual), y los horarios de atención.</t>
    </r>
  </si>
  <si>
    <t>Hoja de vida de los Tramites  en SUIT Actualizados</t>
  </si>
  <si>
    <t>15/02/2024</t>
  </si>
  <si>
    <r>
      <rPr>
        <b/>
        <sz val="9"/>
        <color theme="1"/>
        <rFont val="Arial"/>
        <family val="2"/>
      </rPr>
      <t xml:space="preserve">2.2. </t>
    </r>
    <r>
      <rPr>
        <sz val="9"/>
        <color theme="1"/>
        <rFont val="Arial"/>
        <family val="2"/>
      </rPr>
      <t>Actualizar el SUIT y la página web de la entidad frente a las OPAs y /o trámites de ANLA, resultado de la actualización de la herramienta de análisis de la oferta institucional.</t>
    </r>
  </si>
  <si>
    <t>Ajuste realizado en SUIT</t>
  </si>
  <si>
    <t>Diseñar e implementar la estrategia de comunicación para mantener: 1) la difusión de la oferta institucional de trámites, servicios y reportes, 2) La estrategia de racionalización y 3) Los beneficios a los usuarios.</t>
  </si>
  <si>
    <t xml:space="preserve">278. Del total de trámites que tiene la entidad, indique para la vigencia evaluada cuántos estaban dispuestos para conocimiento y uso de la ciudadanía y grupos de valor en cada uno de los siguientes medios: (SUIT y enlazados con GOV.CO, WEB, otros)              
   280. Del total de consultas de acceso a la información que tiene la entidad, indique para la vigencia evaluada cuántas estaban dispuestos para conocimiento y uso de la ciudadanía y grupos de valor en cada uno de los siguientes medios:      i) Publicadas en el SUIT y enlazados con GOV.co, ii) Publicadas en el Menú "Atención y Servicios a la Ciudadanía" del portal web de la entidad, iii) Otros canales de difusión:
283. Del total de trámites parcial y totalmente en línea, ¿cuántos contaban con caracterización de los usuarios?     </t>
  </si>
  <si>
    <r>
      <rPr>
        <b/>
        <sz val="9"/>
        <color rgb="FF000000"/>
        <rFont val="Arial"/>
        <family val="2"/>
      </rPr>
      <t xml:space="preserve">3.1. </t>
    </r>
    <r>
      <rPr>
        <sz val="9"/>
        <color rgb="FF000000"/>
        <rFont val="Arial"/>
        <family val="2"/>
      </rPr>
      <t>Definir los grupos de valor a los cuales se les mantendrá la difusión de la oferta institucional y establecer los requerimientos para la estrategia de comunicación.</t>
    </r>
  </si>
  <si>
    <t>SIPTA-SELA -SMPCA</t>
  </si>
  <si>
    <t>COMUNICACIONES</t>
  </si>
  <si>
    <t>Matriz de contenido de la información, relacionando a quienes se les divulgará la oferta institucional</t>
  </si>
  <si>
    <r>
      <rPr>
        <b/>
        <sz val="9"/>
        <color theme="1"/>
        <rFont val="Arial"/>
        <family val="2"/>
      </rPr>
      <t xml:space="preserve">3.2. </t>
    </r>
    <r>
      <rPr>
        <sz val="9"/>
        <color theme="1"/>
        <rFont val="Arial"/>
        <family val="2"/>
      </rPr>
      <t>Diseñar la estrategia de comunicación para  mantener: 1) la difusión de la oferta institucional de trámites, servicios y reportes, 2) Estrategia de racionalización y 3) beneficios a los usuarios.</t>
    </r>
  </si>
  <si>
    <t>Estrategia de comunicación diseñada y cronograma de implementación</t>
  </si>
  <si>
    <r>
      <rPr>
        <b/>
        <sz val="9"/>
        <color rgb="FF000000"/>
        <rFont val="Arial"/>
        <family val="2"/>
      </rPr>
      <t>3.3.</t>
    </r>
    <r>
      <rPr>
        <sz val="9"/>
        <color rgb="FF000000"/>
        <rFont val="Arial"/>
        <family val="2"/>
      </rPr>
      <t xml:space="preserve"> Implementar la estrategia de comunicación para mantener la difusión de: 1) La oferta institucional de trámites, servicios y reportes, 2) Estrategia de racionalización y 3) Los beneficios a los usuarios.</t>
    </r>
  </si>
  <si>
    <t xml:space="preserve">Ejecución de la Estrategia de comunicación según cronograma establecido </t>
  </si>
  <si>
    <t>Identificar criterios o fuentes de información para priorizar los trámites que deberían ser racionalizados por la entidad (Ej: quejas, volumen de solicitudes, costos, Planes de desarrollo, entre otros) que permita evaluar la satisfacción de los grupos de valor respecto a las acciones de racionalización implementadas.
Identificar que trámites inscritos en el SUIT, cuentan con disponibilidad en línea de acuerdo a lo establecido por MINCIT.</t>
  </si>
  <si>
    <r>
      <rPr>
        <sz val="9"/>
        <color rgb="FF000000"/>
        <rFont val="Arial"/>
        <family val="2"/>
      </rPr>
      <t xml:space="preserve">291. Con respecto a los trámites de la entidad disponibles total y parcialmente en línea, indique: </t>
    </r>
    <r>
      <rPr>
        <u/>
        <sz val="9"/>
        <color rgb="FF000000"/>
        <rFont val="Arial"/>
        <family val="2"/>
      </rPr>
      <t>número de usuarios y satisfacción       307. ¿La entidad midió la experiencia ciudadana en el uso de trámites u otros procedimientos administrativos o consultas de acceso a información pública durante la vigencia evaluada?                               308. Para gestionar la mejora continua de la política de simplificación, racionalización y estandarización de trámites, la entidad: i ) Promovió una cultura gestión de su conocimiento, preservación de la memoria y aprendizaje institucional, ii) Identificó y documentó experiencias que generan valor y sirven como referente de buena práctica, iii) Difundió los resultados de la documentación y sistematización de las buenas prácticas con sus grupos de valor y usuarios interesados, iv) Identificó y documentó lecciones aprendidas que lleven a mejorar los procesos, procedimientos y actividades de gestión, v) Implementó acciones de mejora institucional como resultado de la documentación y sistematización de lecciones aprendidas, vi) Ninguna de las anteriores</t>
    </r>
  </si>
  <si>
    <r>
      <rPr>
        <b/>
        <sz val="9"/>
        <color theme="1"/>
        <rFont val="Arial"/>
        <family val="2"/>
      </rPr>
      <t xml:space="preserve">4.1. </t>
    </r>
    <r>
      <rPr>
        <sz val="9"/>
        <color theme="1"/>
        <rFont val="Arial"/>
        <family val="2"/>
      </rPr>
      <t xml:space="preserve">Consolidar la información relacionada con el número de solicitudes por trámite y servicio que ingresaron entre el 01/08/2023 al 31/07/2024. </t>
    </r>
  </si>
  <si>
    <t xml:space="preserve">SIPTA-SELA </t>
  </si>
  <si>
    <t>Reporte con el número de solicitudes por trámite</t>
  </si>
  <si>
    <t>30/08/2024</t>
  </si>
  <si>
    <r>
      <rPr>
        <b/>
        <sz val="9"/>
        <color theme="1"/>
        <rFont val="Arial"/>
        <family val="2"/>
      </rPr>
      <t xml:space="preserve">4.2. </t>
    </r>
    <r>
      <rPr>
        <sz val="9"/>
        <color theme="1"/>
        <rFont val="Arial"/>
        <family val="2"/>
      </rPr>
      <t>Generar el reporte de consolidación de la información relacionada con el tiempo de atención de cada solicitud por trámite y servicio que ingresaron entre el 01/08/2023 al 31/07/2024.</t>
    </r>
  </si>
  <si>
    <t>Reporte del análisis de trámites con mayor frecuencia</t>
  </si>
  <si>
    <r>
      <rPr>
        <b/>
        <sz val="9"/>
        <color rgb="FF000000"/>
        <rFont val="Arial"/>
        <family val="2"/>
      </rPr>
      <t>4.3.</t>
    </r>
    <r>
      <rPr>
        <sz val="9"/>
        <color rgb="FF000000"/>
        <rFont val="Arial"/>
        <family val="2"/>
      </rPr>
      <t>Consultar a los usuarios externos, mediante la aplicación de la encuesta "medición de la experiencia ciudadana" semestralmente, sobre cuáles son los trámites más expeditos, eficientes, engorrosos, complejos, costosos, que afectan la competitividad, etc.</t>
    </r>
  </si>
  <si>
    <t xml:space="preserve">SMPCA </t>
  </si>
  <si>
    <t xml:space="preserve"> Encuesta de satisfacción aplicada y análisis de resultados</t>
  </si>
  <si>
    <r>
      <rPr>
        <b/>
        <sz val="9"/>
        <color theme="1"/>
        <rFont val="Arial"/>
        <family val="2"/>
      </rPr>
      <t>4.4.</t>
    </r>
    <r>
      <rPr>
        <sz val="9"/>
        <color theme="1"/>
        <rFont val="Arial"/>
        <family val="2"/>
      </rPr>
      <t xml:space="preserve"> Identificación de los trámites de la entidad objeto de alerta por parte de auditorías internas y externas de acuerdo con el Plan Anual de Auditoria con corte al 31/07/2024.</t>
    </r>
  </si>
  <si>
    <t>Informe sobre los trámites observados en auditoría externa durante la vigencia</t>
  </si>
  <si>
    <r>
      <rPr>
        <b/>
        <sz val="9"/>
        <color theme="1"/>
        <rFont val="Arial"/>
        <family val="2"/>
      </rPr>
      <t>4.5.</t>
    </r>
    <r>
      <rPr>
        <sz val="9"/>
        <color theme="1"/>
        <rFont val="Arial"/>
        <family val="2"/>
      </rPr>
      <t>Realizar seguimiento periódico a través de reuniones trimestrales, para evidenciar los trámites más consultados en la entidad por los usuarios externos, así como los tramites con mayor cantidad de quejas y reclamos.</t>
    </r>
  </si>
  <si>
    <t>SIPTA- SELA</t>
  </si>
  <si>
    <t>Informe de los tramites mas consultados y mayor cantidad de quejas  junto con Evidencias de seguimientos</t>
  </si>
  <si>
    <t>30/09/2024</t>
  </si>
  <si>
    <r>
      <rPr>
        <b/>
        <sz val="9"/>
        <color rgb="FF000000"/>
        <rFont val="Arial"/>
        <family val="2"/>
      </rPr>
      <t xml:space="preserve">4.6. </t>
    </r>
    <r>
      <rPr>
        <sz val="9"/>
        <color rgb="FF000000"/>
        <rFont val="Arial"/>
        <family val="2"/>
      </rPr>
      <t>Consolidar la información resultante del instrumento de consulta de racionalización aplicado a la ciudadanía.</t>
    </r>
  </si>
  <si>
    <t xml:space="preserve">Documento de consolidacion de datos </t>
  </si>
  <si>
    <t>15/08/2024</t>
  </si>
  <si>
    <t>15/09/2024</t>
  </si>
  <si>
    <r>
      <rPr>
        <b/>
        <sz val="9"/>
        <color rgb="FF000000"/>
        <rFont val="Arial"/>
        <family val="2"/>
      </rPr>
      <t xml:space="preserve">4.7. </t>
    </r>
    <r>
      <rPr>
        <sz val="9"/>
        <color rgb="FF000000"/>
        <rFont val="Arial"/>
        <family val="2"/>
      </rPr>
      <t>Identificar y verificar los trámites inscritos en SUIT, que pueden realizarse total o parcialmente en línea, cuántos cumplen con todos los criterios de accesibilidad web, definidos en el anexo 1 de la Resolución MinTIC 1519 de 2020.</t>
    </r>
  </si>
  <si>
    <t xml:space="preserve"> OAP - OTI-COMUNICACIONES</t>
  </si>
  <si>
    <t xml:space="preserve">Balance de tramites,servicios y reportes </t>
  </si>
  <si>
    <t>30/05/2024</t>
  </si>
  <si>
    <r>
      <rPr>
        <b/>
        <sz val="9"/>
        <color rgb="FF000000"/>
        <rFont val="Arial"/>
        <family val="2"/>
      </rPr>
      <t xml:space="preserve">4.8. </t>
    </r>
    <r>
      <rPr>
        <sz val="9"/>
        <color rgb="FF000000"/>
        <rFont val="Arial"/>
        <family val="2"/>
      </rPr>
      <t>Identificar y verificar de los trámites inscritos en SUIT, que pueden realizarse total o parcialmente en línea, cuántos cumplían con criterios de usabilidad web.</t>
    </r>
  </si>
  <si>
    <t xml:space="preserve"> OAP- OTI-COMUNICACIONES</t>
  </si>
  <si>
    <r>
      <rPr>
        <b/>
        <sz val="9"/>
        <color theme="1"/>
        <rFont val="Arial"/>
        <family val="2"/>
      </rPr>
      <t>4.9.</t>
    </r>
    <r>
      <rPr>
        <sz val="9"/>
        <color theme="1"/>
        <rFont val="Arial"/>
        <family val="2"/>
      </rPr>
      <t xml:space="preserve"> Analizar los resultados que involucre la medición de la encuesta de experiencia ciudadana, los reportes bimestrales, y otros criterios establecidos en la política de racionalización de trámites, con el fin de realizar la priorización de trámites a racionalizar 2025.</t>
    </r>
  </si>
  <si>
    <t>Informe con los resultados</t>
  </si>
  <si>
    <t>Realizar por lo menos un ejercicio de participación ciudadana para priorizar los trámites que deberían ser racionalizados por la entidad.</t>
  </si>
  <si>
    <t xml:space="preserve">308. Para gestionar la mejora continua de la política de simplificación, racionalización y
estandarización de trámites, la entidad:
</t>
  </si>
  <si>
    <r>
      <rPr>
        <b/>
        <sz val="9"/>
        <color theme="1"/>
        <rFont val="Arial"/>
        <family val="2"/>
      </rPr>
      <t xml:space="preserve">5.1. </t>
    </r>
    <r>
      <rPr>
        <sz val="9"/>
        <color theme="1"/>
        <rFont val="Arial"/>
        <family val="2"/>
      </rPr>
      <t>Revisar el instrumento existente de consulta al ciudadano respecto a racionalización y /o ajustar el enfoque respecto a los trámites que deben ser racionalizados por parte de la entidad.</t>
    </r>
  </si>
  <si>
    <t>SMPCA-OAP-OTI</t>
  </si>
  <si>
    <t>Instrumento de consulta revisado</t>
  </si>
  <si>
    <r>
      <rPr>
        <b/>
        <sz val="9"/>
        <color theme="1"/>
        <rFont val="Arial"/>
        <family val="2"/>
      </rPr>
      <t>5.2.</t>
    </r>
    <r>
      <rPr>
        <sz val="9"/>
        <color theme="1"/>
        <rFont val="Arial"/>
        <family val="2"/>
      </rPr>
      <t xml:space="preserve"> Aplicar el instrumento de consulta sobre trámites a racionalizar mediante un ejercicio de participación ciudadana.</t>
    </r>
  </si>
  <si>
    <t>Instrumento diliganciado por parte de la ciudadania</t>
  </si>
  <si>
    <r>
      <rPr>
        <b/>
        <sz val="9"/>
        <color theme="1"/>
        <rFont val="Arial"/>
        <family val="2"/>
      </rPr>
      <t xml:space="preserve">5.3. </t>
    </r>
    <r>
      <rPr>
        <sz val="9"/>
        <color theme="1"/>
        <rFont val="Arial"/>
        <family val="2"/>
      </rPr>
      <t>Consolidar y analizar la información sobre el instrumento aplicado.</t>
    </r>
  </si>
  <si>
    <t>Implementar los mecanismos que permitan cuantificar los beneficios de la racionalización hacia los usuarios, en términos de reducciones de tiempos, requisitos, interacciones con la entidad y desplazamientos.</t>
  </si>
  <si>
    <t xml:space="preserve">301. Seleccione los factores que la entidad tuvo en cuenta para priorizar la mejora de trámites u otros procedimientos durante la vigencia evaluada:
306. Las acciones de racionalización de trámites u otros procedimientos administrativos o consultas de acceso a la información pública implementadas por la entidad, han permitido                                                                                 </t>
  </si>
  <si>
    <r>
      <rPr>
        <b/>
        <sz val="9"/>
        <rFont val="Arial"/>
        <family val="2"/>
      </rPr>
      <t>6.1.</t>
    </r>
    <r>
      <rPr>
        <sz val="9"/>
        <rFont val="Arial"/>
        <family val="2"/>
      </rPr>
      <t>Desarrollar y aplicar un instrumento (ficha o indicador) que permita cuantificar beneficios a los usuarios sobre tiempos de evaluación e interacciones con la entidad por cada trámite intervenido.</t>
    </r>
  </si>
  <si>
    <t>SIPTA - SELA- SMPCA -OAP</t>
  </si>
  <si>
    <t>Instrumento desarrollado</t>
  </si>
  <si>
    <r>
      <rPr>
        <b/>
        <sz val="9"/>
        <rFont val="Arial"/>
        <family val="2"/>
      </rPr>
      <t xml:space="preserve">6.2. </t>
    </r>
    <r>
      <rPr>
        <sz val="9"/>
        <rFont val="Arial"/>
        <family val="2"/>
      </rPr>
      <t>Cuantificar los beneficios obtenidos de la racionalización de los trámites intervenidos.</t>
    </r>
  </si>
  <si>
    <t>Informe consolidado de cuantificacion de beneficios al ciudadano.</t>
  </si>
  <si>
    <t>Priorizar los trámites a racionalizar de acuerdo con los criterios definidos y formular la estrategia de racionalización de trámites, cumpliendo con los parámetros establecidos por la política de racionalización de trámites.</t>
  </si>
  <si>
    <r>
      <rPr>
        <b/>
        <sz val="9"/>
        <color theme="1"/>
        <rFont val="Arial"/>
        <family val="2"/>
      </rPr>
      <t xml:space="preserve">7.1. </t>
    </r>
    <r>
      <rPr>
        <sz val="9"/>
        <color theme="1"/>
        <rFont val="Arial"/>
        <family val="2"/>
      </rPr>
      <t>Formular la estrategia de racionalización de trámites de la vigencia 2025.</t>
    </r>
  </si>
  <si>
    <t>Estrategia de racionalización de trámites 2025 registrada en SUIT</t>
  </si>
  <si>
    <t>15/10/2024</t>
  </si>
  <si>
    <r>
      <rPr>
        <b/>
        <sz val="9"/>
        <color theme="1"/>
        <rFont val="Arial"/>
        <family val="2"/>
      </rPr>
      <t>7.2.</t>
    </r>
    <r>
      <rPr>
        <sz val="9"/>
        <color theme="1"/>
        <rFont val="Arial"/>
        <family val="2"/>
      </rPr>
      <t xml:space="preserve"> Registrar la estrategia en los plazos establecidos y conforme el SUIT.</t>
    </r>
  </si>
  <si>
    <t>Publicar la estrategia de racionalización de trámites en la sección de Transparencia y Acceso a la Información de la página web de la entidad.</t>
  </si>
  <si>
    <t xml:space="preserve">                            
      280. Del total de consultas de acceso a la información que tiene la entidad, indique para la vigencia evaluada cuántas estaban dispuestos para conocimiento y uso de la ciudadanía y grupos de valor en cada uno de los siguientes medios:  i) Publicadas en el SUIT y enlazados con GOV.co, ii) Publicadas en el Menú "Atención y iii) Servicios a la Ciudadanía" del portal web de la entidad:
Otros canales de difusión:</t>
  </si>
  <si>
    <r>
      <rPr>
        <b/>
        <sz val="9"/>
        <color theme="1"/>
        <rFont val="Arial"/>
        <family val="2"/>
      </rPr>
      <t xml:space="preserve">8.1 </t>
    </r>
    <r>
      <rPr>
        <sz val="9"/>
        <color theme="1"/>
        <rFont val="Arial"/>
        <family val="2"/>
      </rPr>
      <t>Publicar la estrategia de racionalización de trámites en la sección de Transparencia y Acceso a la Información de la página web de la entidad OAP.</t>
    </r>
  </si>
  <si>
    <t>OAP-COMUNICACIONES</t>
  </si>
  <si>
    <t>soporte de la publicación en página web</t>
  </si>
  <si>
    <t xml:space="preserve"> Identificar la interacción con otras entidades para el intercambio de datos e interoperabilidad para el procesamiento de solitudes relacionadas con la oferta institucional de trámites, servicios y reportes.</t>
  </si>
  <si>
    <t xml:space="preserve">291. Con respecto a los trámites de la entidad disponibles total y parcialmente en línea, indique:                                                                     293. Con respecto a los servicios de intercambio de información, indique: i) ¿De cuántas entidades requirieron servicios de intercambio de información para la realización de sus trámites?, ii) ¿De cuántas entidades requirieron servicios de intercambio de información para la realización de sus consultas de acceso a información pública?                                                                                   294. Con respecto a los trámites de la entidad que requieren servicios de intercambio de información, indique: i) ¿Cuántos trámites de la entidad requirieron interoperabilidad con otras entidades?, ii) ¿Cuántos servicios de intercambio de información requirió la entidad para la realización de sus trámites? </t>
  </si>
  <si>
    <r>
      <rPr>
        <b/>
        <sz val="9"/>
        <color theme="1"/>
        <rFont val="Arial"/>
        <family val="2"/>
      </rPr>
      <t>9.1.</t>
    </r>
    <r>
      <rPr>
        <sz val="9"/>
        <color theme="1"/>
        <rFont val="Arial"/>
        <family val="2"/>
      </rPr>
      <t>Identificar las entidades con las que se realizaron intercambio de información para la realización de los trámites.</t>
    </r>
  </si>
  <si>
    <t xml:space="preserve"> SIPTA - SELA </t>
  </si>
  <si>
    <t>30/06/2024</t>
  </si>
  <si>
    <r>
      <rPr>
        <b/>
        <sz val="9"/>
        <color theme="1"/>
        <rFont val="Arial"/>
        <family val="2"/>
      </rPr>
      <t>9.2.</t>
    </r>
    <r>
      <rPr>
        <sz val="9"/>
        <color theme="1"/>
        <rFont val="Arial"/>
        <family val="2"/>
      </rPr>
      <t>Identificar las entidades que requirieron servicios de intercambio de información para la realización de sus consultas de acceso a información pública.</t>
    </r>
  </si>
  <si>
    <r>
      <rPr>
        <b/>
        <sz val="9"/>
        <color theme="1"/>
        <rFont val="Arial"/>
        <family val="2"/>
      </rPr>
      <t>9.3.</t>
    </r>
    <r>
      <rPr>
        <sz val="9"/>
        <color theme="1"/>
        <rFont val="Arial"/>
        <family val="2"/>
      </rPr>
      <t xml:space="preserve"> Identificar los trámites que requieren intercambio de información, cuantos de estos requieren interoperabilidad con otras entidades y cuantos servicios de intercambio de información requirió la entidad para la realización de sus trámites en la vigencia anterior.</t>
    </r>
  </si>
  <si>
    <t>Adelantar las mejoras normativas, administrativas o tecnológicas a los trámites propuestos a racionalizar.</t>
  </si>
  <si>
    <t xml:space="preserve">295. Con respecto a los trámites de la entidad, indique: i) ¿Cuántos trámites requerían verificar la identidad de sus usuarios?, ii) De los trámites que requerían verificar la identidad de sus usuarios, ¿cuántos usaron el servicio de autenticación digital de losServicios Ciudadanos Digitales?
296. Indique el promedio mensual de usuarios, de los trámites que usan el servicio de autenticación digital de los Servicios Ciudadanos Digitales, proyectado para la vigencia 2023:      
300. El servicio de Carpeta Ciudadana Digital le ha permitido a la entidad reducir: PQRS, tiempos de evaluación, consumo de papel,   
292. Del total de trámites inscritos en el SUIT que tenía la entidad en la vigencia evaluada, indique: (digitalización y automatización)                                                                                                                                298. Con respecto a las consultas de acceso a información pública de la entidad, indique:                                                                                           299. Con respecto al servicio de Carpeta Ciudadana Digital, indique:     </t>
  </si>
  <si>
    <r>
      <rPr>
        <b/>
        <sz val="9"/>
        <color rgb="FF000000"/>
        <rFont val="Arial"/>
        <family val="2"/>
      </rPr>
      <t>10.1.</t>
    </r>
    <r>
      <rPr>
        <sz val="9"/>
        <color rgb="FF000000"/>
        <rFont val="Arial"/>
        <family val="2"/>
      </rPr>
      <t xml:space="preserve"> Desarrollar el plan establecido en la estrategia de evaluación de licencias asociado a los trámites a racionalizar.</t>
    </r>
  </si>
  <si>
    <t>SELA</t>
  </si>
  <si>
    <t>Reporte PAI</t>
  </si>
  <si>
    <r>
      <rPr>
        <b/>
        <sz val="9"/>
        <color rgb="FF000000"/>
        <rFont val="Arial"/>
        <family val="2"/>
      </rPr>
      <t xml:space="preserve">10.2. </t>
    </r>
    <r>
      <rPr>
        <sz val="9"/>
        <color rgb="FF000000"/>
        <rFont val="Arial"/>
        <family val="2"/>
      </rPr>
      <t>Desarrollar mesas de trabajo para analizar los requerimientos establecidos en el decreto 088 de 2022 para articular las políticas de gobierno digital y racionalización de trámites, en cumplimiento de los lineamientos en la misma norma.</t>
    </r>
  </si>
  <si>
    <t>OTI - SIPTA- SELA</t>
  </si>
  <si>
    <t>Actas de reuniones</t>
  </si>
  <si>
    <r>
      <rPr>
        <b/>
        <sz val="9"/>
        <color theme="1"/>
        <rFont val="Arial"/>
        <family val="2"/>
      </rPr>
      <t>10.3.</t>
    </r>
    <r>
      <rPr>
        <sz val="9"/>
        <color theme="1"/>
        <rFont val="Arial"/>
        <family val="2"/>
      </rPr>
      <t xml:space="preserve"> Adelantar los proyectos de desarrollo tecnológico asociados a la mejora en la captura de información y operación de las normas misionales priorizadas con producción:
* Envases y Empaques (Sacar a producción)
* RAEE (Sacar a producción)
* Implementar  en la herramienta tecnologica definida el trámite de Evaluación de Licencias ambientales (Solicitudes nuevas) - OTI
* Refinamiento del Análisis de requerimientos de los trámites de NDA, DAA, DTA y Modificación LA, basados en el modelamiento de los trámites - OTI </t>
    </r>
  </si>
  <si>
    <t>OTI - SIPTA - SELA</t>
  </si>
  <si>
    <t xml:space="preserve">Reportes de avances de los desarrollos tecnológicos.                                                       Trámite de Evaluación de licencias (solicitudes nuevas) en producción </t>
  </si>
  <si>
    <r>
      <rPr>
        <b/>
        <sz val="9"/>
        <color theme="1"/>
        <rFont val="Arial"/>
        <family val="2"/>
      </rPr>
      <t xml:space="preserve">10.4. </t>
    </r>
    <r>
      <rPr>
        <sz val="9"/>
        <color theme="1"/>
        <rFont val="Arial"/>
        <family val="2"/>
      </rPr>
      <t>Desarrollar instrumentos y actividades de capacitación a la ciudadanía que fortalezcan el conocimiento y orientación en los trámites a solicitar.</t>
    </r>
  </si>
  <si>
    <t>SIPTA-SELA -COMUNICACIONES</t>
  </si>
  <si>
    <t>Instrumentos (guias,instructivos, documentos) de orientacion sobre los tramites</t>
  </si>
  <si>
    <t>Actualizar la información de los trámites racionalizados en el SUIT.</t>
  </si>
  <si>
    <t xml:space="preserve">276. ¿Cuántos trámites, OPAS y consultas de información pública tenía la entidad registrados en SUIT, durante la vigencia evaluada?                                                              
278. Del total de trámites que tiene la entidad, indique para la vigencia evaluada cuántos estaban dispuestos para conocimiento y uso de la ciudadanía y grupos de valor en cada uno de los siguientes medios: (SUIT y enlazados con GOV.CO, WEB, otros)
</t>
  </si>
  <si>
    <r>
      <rPr>
        <b/>
        <sz val="9"/>
        <color theme="1"/>
        <rFont val="Arial"/>
        <family val="2"/>
      </rPr>
      <t xml:space="preserve">11.1. </t>
    </r>
    <r>
      <rPr>
        <sz val="9"/>
        <color theme="1"/>
        <rFont val="Arial"/>
        <family val="2"/>
      </rPr>
      <t>Realizar y/o actualizar la capacitación sobre manejo y operación del  SUIT, como mecanismo para garantizar el adecuado diligenciamiento en la plataforma.</t>
    </r>
  </si>
  <si>
    <t>Registros de capacitación</t>
  </si>
  <si>
    <r>
      <rPr>
        <b/>
        <sz val="9"/>
        <color theme="1"/>
        <rFont val="Arial"/>
        <family val="2"/>
      </rPr>
      <t xml:space="preserve">11.2. </t>
    </r>
    <r>
      <rPr>
        <sz val="9"/>
        <color theme="1"/>
        <rFont val="Arial"/>
        <family val="2"/>
      </rPr>
      <t>Mantener actualizado el SUIT frente a las OPA y /o trámites de ANLA, de acuerdo a lo planteado en la estrategia de racionalización.</t>
    </r>
  </si>
  <si>
    <t>Plataforma SUIT actualizada/ 3 reportes de los ajustes realizados de ser necesarios</t>
  </si>
  <si>
    <t>Diligenciar datos de operación de los trámites y otros procedimientos en el SUIT.</t>
  </si>
  <si>
    <t>305. La entidad durante la vigencia evaluada registró trimestralmente en el SUIT los datos de
operación de:</t>
  </si>
  <si>
    <r>
      <rPr>
        <b/>
        <sz val="9"/>
        <rFont val="Arial"/>
        <family val="2"/>
      </rPr>
      <t>12.1.</t>
    </r>
    <r>
      <rPr>
        <sz val="9"/>
        <rFont val="Arial"/>
        <family val="2"/>
      </rPr>
      <t xml:space="preserve"> Mantener actualizado el SUIT con los datos de operación.</t>
    </r>
  </si>
  <si>
    <t xml:space="preserve">SELA-SIPTA </t>
  </si>
  <si>
    <t>Plataforma SUIT actualizada/ Reportes mensuales datos de operación</t>
  </si>
  <si>
    <t>Consolidar los resultados de la gestión desarrollada en la vigencia anterior.</t>
  </si>
  <si>
    <t>302. Para la formulación de la estrategia de racionalización durante la vigencia evaluada, la entidad tuvo en cuenta:                                                                                               303. En la estrategia de racionalización de la vigencia evaluada, ¿cuántas acciones formuló la entidad para?                                                                                                 304. De las acciones de racionalización registradas en el SUIT por la entidad, cuántas implementó durante la vigencia evaluada para:  308. Para gestionar la mejora continua de la política de simplificación, racionalización y estandarización de trámites, la entidad: i ) Promovió una cultura gestión de su conocimiento, preservación de la memoria y aprendizaje institucional, ii) Identificó y documentó experiencias que generan valor y sirven como referente de buena práctica, iii) Difundió los resultados de la documentación y sistematización de las buenas prácticas con sus grupos de valor y usuarios interesados, iv) Identificó y documentó lecciones aprendidas que lleven a mejorar los procesos, procedimientos y actividades de gestión, v) Implementó acciones de mejora institucional como resultado de la documentación y sistematización de lecciones aprendidas, vi) Ninguna de las anteriores</t>
  </si>
  <si>
    <r>
      <rPr>
        <b/>
        <sz val="9"/>
        <rFont val="Arial"/>
        <family val="2"/>
      </rPr>
      <t>13.1.</t>
    </r>
    <r>
      <rPr>
        <sz val="9"/>
        <rFont val="Arial"/>
        <family val="2"/>
      </rPr>
      <t xml:space="preserve"> Identificar los factores estratégicos tenidos en cuenta para la formulación de la estrategia de racionalización de trámites.</t>
    </r>
  </si>
  <si>
    <t xml:space="preserve">Informe consolidado de factores </t>
  </si>
  <si>
    <r>
      <rPr>
        <b/>
        <sz val="9"/>
        <color rgb="FF000000"/>
        <rFont val="Arial"/>
        <family val="2"/>
      </rPr>
      <t>13.2.</t>
    </r>
    <r>
      <rPr>
        <sz val="9"/>
        <color rgb="FF000000"/>
        <rFont val="Arial"/>
        <family val="2"/>
      </rPr>
      <t xml:space="preserve"> Elaborar documento que contenga las acciones adelantadas, frente a la política de simplificación y racionalización de trámites, que relacione:
i) Promoción de una cultura de gestión del conocimiento y aprendizaje institucional en los usuarios internos, ii) Acciones de buenas prácticas para el mejoramiento continuo, iii) Socialización de las buenas prácticas con usuarios internos y externos, iv) Acciones para simplificar, mejorar o estandarizar aspectos tales como requisitos, tiempos, pasos, formularios, consultas de acceso a información pública, etc, v) Digitalización y automatización de trámites dando cumplimiento al Decreto 088 de 2022; que minimice y/o mejoren los trámites otros procedimientos administrativos existentes.  </t>
    </r>
  </si>
  <si>
    <t>Informe consolidado de acciones</t>
  </si>
  <si>
    <r>
      <rPr>
        <b/>
        <sz val="9"/>
        <rFont val="Arial"/>
        <family val="2"/>
      </rPr>
      <t>13.3.</t>
    </r>
    <r>
      <rPr>
        <sz val="9"/>
        <rFont val="Arial"/>
        <family val="2"/>
      </rPr>
      <t xml:space="preserve"> Relacionar las acciones de racionalización registradas en el SUIT por la entidad, cuántas implementó durante la vigencia anterior.</t>
    </r>
  </si>
  <si>
    <t xml:space="preserve">DEFENSA JURÍDICA				</t>
  </si>
  <si>
    <t xml:space="preserve">CImplementar las acciones que permitan mantener una adecuada gestión del ciclo de defensa jurídica en la entidad				</t>
  </si>
  <si>
    <t>Cumplir los lineamientos establecidos por la ANDJE para promover la adecuada gestión judicial de las entidades públicas</t>
  </si>
  <si>
    <t xml:space="preserve">Oficina Aasesora Juridica </t>
  </si>
  <si>
    <t xml:space="preserve">Dimensión No:  3  Gestión con valores para resultados 										</t>
  </si>
  <si>
    <t>No.</t>
  </si>
  <si>
    <t>PRODUCTO DE LA ACTIVIDAD</t>
  </si>
  <si>
    <t>PESO ACTIVIDAD</t>
  </si>
  <si>
    <t xml:space="preserve">PESO POR ACCION </t>
  </si>
  <si>
    <t>Implementación de  políticas de prevención del daño antijurídico</t>
  </si>
  <si>
    <t xml:space="preserve">Diagnóstico </t>
  </si>
  <si>
    <r>
      <rPr>
        <b/>
        <sz val="10"/>
        <color rgb="FF000000"/>
        <rFont val="Arial"/>
      </rPr>
      <t>1.1.</t>
    </r>
    <r>
      <rPr>
        <sz val="10"/>
        <color rgb="FF000000"/>
        <rFont val="Arial"/>
      </rPr>
      <t xml:space="preserve"> Realizar diagnóstico para determinar si la vulneración de derechos fundamentales como causa de litigiosidad puede entrar dentro de las causas o subcausas de la política PDA a partir de la revisión de fallos de tutela en seguimiento en los que la entidad es parte. </t>
    </r>
  </si>
  <si>
    <t>Coordinador del Grupo de Defensa Jurídica</t>
  </si>
  <si>
    <t>Grupo de Defensa Jurídica</t>
  </si>
  <si>
    <t>Diagnóstico elaborado y conclusiones</t>
  </si>
  <si>
    <t>Realizar seguimiento al plan de acción y al(los) indicador(es) formulado(s) en sus políticas de prevención del daño antijurídico</t>
  </si>
  <si>
    <t>Informe de avance del Plan de Acción ejecutado</t>
  </si>
  <si>
    <r>
      <rPr>
        <b/>
        <sz val="10"/>
        <color rgb="FF000000"/>
        <rFont val="Arial"/>
      </rPr>
      <t>2.1.</t>
    </r>
    <r>
      <rPr>
        <sz val="10"/>
        <color rgb="FF000000"/>
        <rFont val="Arial"/>
      </rPr>
      <t xml:space="preserve"> Realizar reporte semestral del avance de la Política de Prevención del Daño Antijurídico al Comité de Conciliación.</t>
    </r>
  </si>
  <si>
    <t>Presentaciones y listados de asistencia al comité de conciliación del seguimiento semestral al Plan de acción ejecutado</t>
  </si>
  <si>
    <t>Formular directrices o lineamientos de conciliación</t>
  </si>
  <si>
    <t>Directrices o Políticas actualizadas</t>
  </si>
  <si>
    <r>
      <rPr>
        <b/>
        <sz val="10"/>
        <color rgb="FF000000"/>
        <rFont val="Arial"/>
      </rPr>
      <t xml:space="preserve">3.1. </t>
    </r>
    <r>
      <rPr>
        <sz val="10"/>
        <color rgb="FF000000"/>
        <rFont val="Arial"/>
      </rPr>
      <t>Revisar las directrices de conciliación y políticas de defensa formuladas y actualizarlas o eliminarlas o mantenerlas o formular nuevas, según aplique.</t>
    </r>
  </si>
  <si>
    <t xml:space="preserve">Actas de mesas de trabajo para la revisión  de las directrices y políticas </t>
  </si>
  <si>
    <r>
      <rPr>
        <b/>
        <sz val="10"/>
        <color rgb="FF000000"/>
        <rFont val="Arial"/>
      </rPr>
      <t>3.2.</t>
    </r>
    <r>
      <rPr>
        <sz val="10"/>
        <color rgb="FF000000"/>
        <rFont val="Arial"/>
      </rPr>
      <t xml:space="preserve"> Socialización del resultado de las mesas de trabajo a los apoderados de Defensa Jurídica y a todos los involucrados en las directrices o políticas.</t>
    </r>
  </si>
  <si>
    <t xml:space="preserve">Actas de mesas de trabajo </t>
  </si>
  <si>
    <t>Transparencia, Acceso a la Información Pública y Lucha Contra la Corrupción</t>
  </si>
  <si>
    <t>Articular las acciones necesarias, así como garantizar el ejercicio del derecho fundamental de acceder a la información pública a los ciudadanos y responderles de buena fe, de manera adecuada, veraz, oportuna y gratuita a sus solicitudes de acceso a la información pública.</t>
  </si>
  <si>
    <t>Adoptar todas las iniciativas necesaria, para un adecuado acceso a la información de los ciudadanos a nuestra página web y cumplir con todos los lineamientos que nos permitan la implementación de la política de Transparencia, Acceso a la Información Pública y Lucha Contra la Corrupción</t>
  </si>
  <si>
    <t xml:space="preserve">Dimensión No:  3  Gestión con valores para resultados </t>
  </si>
  <si>
    <t>CATEGORIA</t>
  </si>
  <si>
    <t>Transparencia Activa</t>
  </si>
  <si>
    <t>Fortalecer a los colaboradores de la Entidad en los aspectos transversales de la política de Transparencia, Acceso a la Información Pública y Lucha Contra la Corrupción</t>
  </si>
  <si>
    <r>
      <rPr>
        <b/>
        <sz val="10"/>
        <rFont val="Arial"/>
        <family val="2"/>
      </rPr>
      <t>1.1.</t>
    </r>
    <r>
      <rPr>
        <sz val="10"/>
        <rFont val="Arial"/>
        <family val="2"/>
      </rPr>
      <t xml:space="preserve"> Capacitar en Lucha contra la corrupción y Transparencia </t>
    </r>
  </si>
  <si>
    <t xml:space="preserve">Evidencias de realización </t>
  </si>
  <si>
    <r>
      <rPr>
        <b/>
        <sz val="10"/>
        <rFont val="Arial"/>
        <family val="2"/>
      </rPr>
      <t>1.2.</t>
    </r>
    <r>
      <rPr>
        <sz val="10"/>
        <rFont val="Arial"/>
        <family val="2"/>
      </rPr>
      <t xml:space="preserve"> Capacitar información Reservada y/o clasificada</t>
    </r>
  </si>
  <si>
    <r>
      <rPr>
        <b/>
        <sz val="10"/>
        <rFont val="Arial"/>
        <family val="2"/>
      </rPr>
      <t xml:space="preserve">1.3. </t>
    </r>
    <r>
      <rPr>
        <sz val="10"/>
        <rFont val="Arial"/>
        <family val="2"/>
      </rPr>
      <t>Capacitar en Accesibilidad web y documentos web (INCI)</t>
    </r>
  </si>
  <si>
    <t xml:space="preserve">Grupo de Gestion Humana </t>
  </si>
  <si>
    <t>Realizar seguimiento trimestral al cumplimiento de los lineamientos establecidos en la Resolución 1519 de 2020. (Anexos 1 y 2)</t>
  </si>
  <si>
    <r>
      <rPr>
        <b/>
        <sz val="10"/>
        <rFont val="Arial"/>
        <family val="2"/>
      </rPr>
      <t>2.1.</t>
    </r>
    <r>
      <rPr>
        <sz val="10"/>
        <rFont val="Arial"/>
        <family val="2"/>
      </rPr>
      <t xml:space="preserve"> Realizar tres seguimientos para validar el cumplimiento de la Resolución 1519 de 2020 por medio de la Aplicación de ITA Interno</t>
    </r>
  </si>
  <si>
    <t>Matriz ITA (Excel)</t>
  </si>
  <si>
    <r>
      <rPr>
        <b/>
        <sz val="10"/>
        <rFont val="Arial"/>
        <family val="2"/>
      </rPr>
      <t>2.2.</t>
    </r>
    <r>
      <rPr>
        <sz val="10"/>
        <rFont val="Arial"/>
        <family val="2"/>
      </rPr>
      <t xml:space="preserve"> Publicar y actualizar de manera trimestral el estado de la ejecución de los contratos, indicando: 
a.  Fecha de inicio y finalización.
b. Valor del contrato.
c. Porcentaje de ejecución.
d. Recursos totales desembolsados o pagados.
e. Recursos pendientes de ejecutar.
f. Cantidad de otrosíes y adiciones realizadas  (y sus montos).</t>
    </r>
  </si>
  <si>
    <t xml:space="preserve">Documento Excel </t>
  </si>
  <si>
    <r>
      <rPr>
        <b/>
        <sz val="10"/>
        <rFont val="Arial"/>
        <family val="2"/>
      </rPr>
      <t>2.3.</t>
    </r>
    <r>
      <rPr>
        <sz val="10"/>
        <rFont val="Arial"/>
        <family val="2"/>
      </rPr>
      <t xml:space="preserve"> Realizar un diagnóstico de los documentos publicados en el Sitio web y el cumplimiento de las directrices de accesibilidad web del Anexo 1 de la Resolución 1519 de 2020 </t>
    </r>
  </si>
  <si>
    <t>Diagnóstico (Documento)</t>
  </si>
  <si>
    <r>
      <rPr>
        <b/>
        <sz val="10"/>
        <rFont val="Arial"/>
        <family val="2"/>
      </rPr>
      <t xml:space="preserve">2.4. </t>
    </r>
    <r>
      <rPr>
        <sz val="10"/>
        <rFont val="Arial"/>
        <family val="2"/>
      </rPr>
      <t xml:space="preserve">Generar e iniciar la implementación de un Plan de trabajo que permita Garantizar que  los documentos que se publican  (Word, Excel, PDF, PowerPoint, etc.) cumplan con los criterios de accesibilidad establecidos en el Anexo 1 de la Resolución 1519 de 2020 </t>
    </r>
  </si>
  <si>
    <t>Plan de trabajo</t>
  </si>
  <si>
    <t xml:space="preserve">Fortalecer la información del Menú Participa </t>
  </si>
  <si>
    <r>
      <rPr>
        <b/>
        <sz val="10"/>
        <rFont val="Arial"/>
        <family val="2"/>
      </rPr>
      <t xml:space="preserve">3.1. </t>
    </r>
    <r>
      <rPr>
        <sz val="10"/>
        <rFont val="Arial"/>
        <family val="2"/>
      </rPr>
      <t>Identificar e implementar acciones que permita evaluar las acciones de  planeación participativa</t>
    </r>
  </si>
  <si>
    <t>Cambios y actualizaciones de la Sección documentados</t>
  </si>
  <si>
    <r>
      <rPr>
        <b/>
        <sz val="10"/>
        <rFont val="Arial"/>
        <family val="2"/>
      </rPr>
      <t>3.2.</t>
    </r>
    <r>
      <rPr>
        <sz val="10"/>
        <rFont val="Arial"/>
        <family val="2"/>
      </rPr>
      <t xml:space="preserve"> Identificar e implementar acciones que permita actualizar la sección de diagnóstico  participativo.</t>
    </r>
  </si>
  <si>
    <r>
      <rPr>
        <b/>
        <sz val="10"/>
        <rFont val="Arial"/>
        <family val="2"/>
      </rPr>
      <t>3.3.</t>
    </r>
    <r>
      <rPr>
        <sz val="10"/>
        <rFont val="Arial"/>
        <family val="2"/>
      </rPr>
      <t xml:space="preserve"> Formular un plan de trabajo para actualizar la información asociada al micrositio de Colaboración e innovación abierta</t>
    </r>
  </si>
  <si>
    <r>
      <rPr>
        <b/>
        <sz val="10"/>
        <rFont val="Arial"/>
        <family val="2"/>
      </rPr>
      <t>3.4.</t>
    </r>
    <r>
      <rPr>
        <sz val="10"/>
        <rFont val="Arial"/>
        <family val="2"/>
      </rPr>
      <t xml:space="preserve"> Implementar un plan de trabajo para actualizar la información asociada al micrositio de Colaboración e innovación abierta</t>
    </r>
  </si>
  <si>
    <t>Acciones implementadas</t>
  </si>
  <si>
    <t xml:space="preserve">Fortalecer y hacer seguimiento a la publicación de información pública </t>
  </si>
  <si>
    <r>
      <rPr>
        <b/>
        <sz val="10"/>
        <color rgb="FF000000"/>
        <rFont val="Arial"/>
      </rPr>
      <t>4.1.</t>
    </r>
    <r>
      <rPr>
        <sz val="10"/>
        <color rgb="FF000000"/>
        <rFont val="Arial"/>
      </rPr>
      <t xml:space="preserve"> Identificar información ambiental con las áreas misionales</t>
    </r>
  </si>
  <si>
    <t>Matriz de publicación de información: Tipo de información, oportunidad de publicación, reservada, clasificada.</t>
  </si>
  <si>
    <r>
      <rPr>
        <b/>
        <sz val="10"/>
        <rFont val="Arial"/>
        <family val="2"/>
      </rPr>
      <t>4.2.</t>
    </r>
    <r>
      <rPr>
        <sz val="10"/>
        <rFont val="Arial"/>
        <family val="2"/>
      </rPr>
      <t xml:space="preserve"> Elaborar lineamientos que permitan estandarizar los criterios para la publicación de información ambiental, así como la definición de los medios idóneos. </t>
    </r>
  </si>
  <si>
    <t xml:space="preserve">Comunicaciones </t>
  </si>
  <si>
    <t xml:space="preserve">Documento de linemientos de publicación de información ambiental   y Documento de definición de los medios idóneos. </t>
  </si>
  <si>
    <t>Transparencia Pasiva</t>
  </si>
  <si>
    <t xml:space="preserve">Diagnosticar pertinencia y completitud de las respuesta de solicitudes de información </t>
  </si>
  <si>
    <r>
      <rPr>
        <b/>
        <sz val="10"/>
        <rFont val="Arial"/>
        <family val="2"/>
      </rPr>
      <t>5.1.</t>
    </r>
    <r>
      <rPr>
        <sz val="10"/>
        <rFont val="Arial"/>
        <family val="2"/>
      </rPr>
      <t xml:space="preserve"> Encuesta  para diagnosticar la calidad de las respuestas dadas a solicitudes de información. </t>
    </r>
  </si>
  <si>
    <t>Resultados globales de encuesta</t>
  </si>
  <si>
    <t xml:space="preserve">Fortalecer el índice de información Reservada y clasificada </t>
  </si>
  <si>
    <r>
      <rPr>
        <b/>
        <sz val="10"/>
        <color rgb="FF000000"/>
        <rFont val="Arial"/>
      </rPr>
      <t>6.1.</t>
    </r>
    <r>
      <rPr>
        <sz val="10"/>
        <color rgb="FF000000"/>
        <rFont val="Arial"/>
      </rPr>
      <t xml:space="preserve"> Realizar mesas de trabajo con todos los procesos para identificar información Reservada y/o Clasificada.</t>
    </r>
  </si>
  <si>
    <t>OAJ / OAP</t>
  </si>
  <si>
    <t>Todos Procesos​</t>
  </si>
  <si>
    <t>Matrices de información identificada</t>
  </si>
  <si>
    <t>6.2. Construir lineamientos generales sobre ¿Cómo identificar y justificar información reservada y/o clasificada?</t>
  </si>
  <si>
    <t>OTI/SAF-GD/OAP</t>
  </si>
  <si>
    <r>
      <rPr>
        <b/>
        <sz val="10"/>
        <color rgb="FF000000"/>
        <rFont val="Arial"/>
      </rPr>
      <t>6.3.</t>
    </r>
    <r>
      <rPr>
        <sz val="10"/>
        <color rgb="FF000000"/>
        <rFont val="Arial"/>
      </rPr>
      <t xml:space="preserve"> Actualizar el índice de información Reservada y/o Clasificada </t>
    </r>
  </si>
  <si>
    <t>Índice de información reservada y/o Clasificada actualizado</t>
  </si>
  <si>
    <t xml:space="preserve">Actualizar el Esquema de Publicación de información </t>
  </si>
  <si>
    <r>
      <rPr>
        <b/>
        <sz val="10"/>
        <rFont val="Arial"/>
        <family val="2"/>
      </rPr>
      <t xml:space="preserve">7.1. </t>
    </r>
    <r>
      <rPr>
        <sz val="10"/>
        <rFont val="Arial"/>
        <family val="2"/>
      </rPr>
      <t xml:space="preserve">Identificar información pública del sitio web para la actualización del Esquema de publicación </t>
    </r>
  </si>
  <si>
    <t xml:space="preserve">Esquema de publicación actualizado </t>
  </si>
  <si>
    <t>Conocer permanentemente los avances de la gestión de la entidad y si sus resultados corresponden a las metas previstas</t>
  </si>
  <si>
    <t>Cumplir los requisitos establecidos en la dimensión “Evaluación de Resultados” del Modelo Integrado de Planeación y Gestión.</t>
  </si>
  <si>
    <t xml:space="preserve">V1 Comite de Gestion y Desempeño Institucional  del 15/12/2023						</t>
  </si>
  <si>
    <t xml:space="preserve">Dimensión No:  4 Evaluacion de Resultados </t>
  </si>
  <si>
    <t>Promover ejercicios de evaluación en las dependencias como parte del proceso de mejora continua de la entidad</t>
  </si>
  <si>
    <r>
      <rPr>
        <b/>
        <sz val="10"/>
        <rFont val="Arial"/>
        <family val="2"/>
      </rPr>
      <t>1.1.</t>
    </r>
    <r>
      <rPr>
        <sz val="10"/>
        <rFont val="Arial"/>
        <family val="2"/>
      </rPr>
      <t xml:space="preserve"> Enviar mensualmente los memorandos de avance a la ejecución física y financiera a todas las dependencias</t>
    </r>
  </si>
  <si>
    <t>Memorandos mensuales de avance</t>
  </si>
  <si>
    <r>
      <rPr>
        <b/>
        <sz val="10"/>
        <color rgb="FF000000"/>
        <rFont val="Arial"/>
        <family val="2"/>
      </rPr>
      <t>1.2.</t>
    </r>
    <r>
      <rPr>
        <sz val="10"/>
        <color rgb="FF000000"/>
        <rFont val="Arial"/>
        <family val="2"/>
      </rPr>
      <t xml:space="preserve"> Realizar seguimiento al desempeño de los indicadores de la dependencia a través de reuniones mensuales entre los jefes, coordinadores, líderes o subdirectores con su equipo</t>
    </r>
  </si>
  <si>
    <t>Soporte de las reuniones lideradas por los jefes, coordinadores, líderes o subdirectores con su equipo</t>
  </si>
  <si>
    <r>
      <rPr>
        <b/>
        <sz val="10"/>
        <rFont val="Arial"/>
        <family val="2"/>
      </rPr>
      <t>1.3.</t>
    </r>
    <r>
      <rPr>
        <sz val="10"/>
        <rFont val="Arial"/>
        <family val="2"/>
      </rPr>
      <t xml:space="preserve"> Publicar trimestralmente el avance del Plan de Acción Institucional para consulta de la ciudadanía</t>
    </r>
  </si>
  <si>
    <t>Comunicaciones</t>
  </si>
  <si>
    <t>Resultados PAI publicado trimestralmente</t>
  </si>
  <si>
    <t xml:space="preserve">Utilizar la información proveniente de los ejercicios de seguimiento y evaluación para identificar los aspectos donde se puede mejorar </t>
  </si>
  <si>
    <r>
      <rPr>
        <b/>
        <sz val="10"/>
        <rFont val="Arial"/>
        <family val="2"/>
      </rPr>
      <t xml:space="preserve">2.1. </t>
    </r>
    <r>
      <rPr>
        <sz val="10"/>
        <rFont val="Arial"/>
        <family val="2"/>
      </rPr>
      <t>Analizar los resultados del seguimiento del Plan Estratégico Institucional</t>
    </r>
  </si>
  <si>
    <t>Memorando semestral seguimiento PEI</t>
  </si>
  <si>
    <r>
      <rPr>
        <b/>
        <sz val="10"/>
        <rFont val="Arial"/>
        <family val="2"/>
      </rPr>
      <t xml:space="preserve">2.2. </t>
    </r>
    <r>
      <rPr>
        <sz val="10"/>
        <rFont val="Arial"/>
        <family val="2"/>
      </rPr>
      <t>Formular y levantar linea base de los indicadores de impacto para medir el avance de las líneas del Plan Estratégico Institucional</t>
    </r>
  </si>
  <si>
    <t xml:space="preserve">Cuatro (4) indicadores de impacto formulados </t>
  </si>
  <si>
    <r>
      <rPr>
        <b/>
        <sz val="10"/>
        <rFont val="Arial"/>
        <family val="2"/>
      </rPr>
      <t>2.3.</t>
    </r>
    <r>
      <rPr>
        <sz val="10"/>
        <rFont val="Arial"/>
        <family val="2"/>
      </rPr>
      <t xml:space="preserve"> Publicar semestralmente el avance del Plan Estratégico Institucional para la consulta de la ciudadanía</t>
    </r>
  </si>
  <si>
    <t>Resultados PEI publicados semestralmente</t>
  </si>
  <si>
    <t>3.</t>
  </si>
  <si>
    <t>Revisar y ajustar la información documentada relacionada a la Planeación Institucional para orientar el desarrollo de estos
procesos</t>
  </si>
  <si>
    <r>
      <rPr>
        <b/>
        <sz val="10"/>
        <rFont val="Arial"/>
        <family val="2"/>
      </rPr>
      <t>3.1.</t>
    </r>
    <r>
      <rPr>
        <sz val="10"/>
        <rFont val="Arial"/>
        <family val="2"/>
      </rPr>
      <t xml:space="preserve"> Actualizar información documentada relacionada a Plan de Acción Institucional</t>
    </r>
  </si>
  <si>
    <t>- Actualización del "procedimiento formulación y seguimiento Plan de Acción Institucional" (DP-PR-04)
- Actualización del "Instructivo de indicadores" (DP-IN-01)
- Actualización del formato "Hoja de vida indicadores" (DP-FO-17)</t>
  </si>
  <si>
    <t>Adelantar el seguimiento a la gestión del riesgos en la entidad de acuerdo con los lineamientos establecidos en la Política de Administración de Riesgos</t>
  </si>
  <si>
    <r>
      <rPr>
        <b/>
        <sz val="10"/>
        <rFont val="Arial"/>
        <family val="2"/>
      </rPr>
      <t>4.1.</t>
    </r>
    <r>
      <rPr>
        <sz val="10"/>
        <rFont val="Arial"/>
        <family val="2"/>
      </rPr>
      <t xml:space="preserve"> Coordinar  el reporte del monitoreo y seguimiento cuatrimestral de las acciones de los riesgos reportados por las dependencias</t>
    </r>
  </si>
  <si>
    <t>Reporte monitoreo de los riesgos en GESRIESGOS</t>
  </si>
  <si>
    <t xml:space="preserve">Verificar la ejecución y cumplimiento de las acciones para el mejoramiento continuo de los procesos de la entidad </t>
  </si>
  <si>
    <r>
      <rPr>
        <b/>
        <sz val="10"/>
        <color rgb="FF000000"/>
        <rFont val="Arial"/>
      </rPr>
      <t>5.1.</t>
    </r>
    <r>
      <rPr>
        <sz val="10"/>
        <color rgb="FF000000"/>
        <rFont val="Arial"/>
      </rPr>
      <t xml:space="preserve"> Realizar seguimiento trimestral a las acciones del plan de mejoramiento interno y contraloría reportadas por la Oficina de Control Interno</t>
    </r>
  </si>
  <si>
    <t>Presentación del seguimiento y alertas a las acciones del plan de mejoramiento</t>
  </si>
  <si>
    <t>POLÍTICA DE GESTIÓN</t>
  </si>
  <si>
    <t xml:space="preserve">Gestión Documental </t>
  </si>
  <si>
    <t>Lograr mayor eficiencia en la implementación de la gestión documental y en la administración de archivos para propiciar transparencia en la gestión pública y el acceso a los archivos como garante de los derechos de los ciudadanos</t>
  </si>
  <si>
    <t>propiciar la transparencia en la gestión pública y el acceso a los archivos como garante de los derechos de los  ciudadanos, los servidores públicos y las entidades del Estado; recuperar, preservar y difundir el patrimonio documental de la nación en diferentes medios y soportes como fuente de memoria e identidad cultural</t>
  </si>
  <si>
    <t>SAF- Grupo de Gestión Documental</t>
  </si>
  <si>
    <t>Dimensión No. 5: Información y Comunicación</t>
  </si>
  <si>
    <t>PESO</t>
  </si>
  <si>
    <t>PESO POR ACCION</t>
  </si>
  <si>
    <t>Estratégico</t>
  </si>
  <si>
    <t>Ejecutar el Plan de Trabajo del Programa de Gestión Documental - PGD</t>
  </si>
  <si>
    <r>
      <rPr>
        <b/>
        <sz val="10"/>
        <color rgb="FF000000"/>
        <rFont val="Arial"/>
      </rPr>
      <t>1.1.</t>
    </r>
    <r>
      <rPr>
        <sz val="10"/>
        <color rgb="FF000000"/>
        <rFont val="Arial"/>
      </rPr>
      <t xml:space="preserve"> Organizar (ordenar, describir e inventariar) 350 mts lineales de expedientes de la ANLA.</t>
    </r>
  </si>
  <si>
    <t>GRUPO DE GESTIÓN DOCUMENTAL</t>
  </si>
  <si>
    <t>Expedientes de archivo organizados</t>
  </si>
  <si>
    <t>Ejecutar el Plan de Trabajo del Plan Institucional de Archivo -PINAR</t>
  </si>
  <si>
    <r>
      <rPr>
        <b/>
        <sz val="10"/>
        <color rgb="FF000000"/>
        <rFont val="Arial"/>
      </rPr>
      <t>1.2.</t>
    </r>
    <r>
      <rPr>
        <sz val="10"/>
        <color rgb="FF000000"/>
        <rFont val="Arial"/>
      </rPr>
      <t xml:space="preserve"> Realizar el proceso precontractual para la digitalización de 350 mts lineales de expedientes de la ANLA.</t>
    </r>
  </si>
  <si>
    <t>Proceso precontractual para la digitalización</t>
  </si>
  <si>
    <r>
      <rPr>
        <b/>
        <sz val="10"/>
        <color rgb="FF000000"/>
        <rFont val="Arial"/>
      </rPr>
      <t xml:space="preserve">1.3. </t>
    </r>
    <r>
      <rPr>
        <sz val="10"/>
        <color rgb="FF000000"/>
        <rFont val="Arial"/>
      </rPr>
      <t>Realizar seguimiento a la ejecución del contrato de  digitalización de los expedientes de la entidad.</t>
    </r>
  </si>
  <si>
    <t>Expedientes digitalizados en su estructura de carpetas digitales, con OCR, data y metada.</t>
  </si>
  <si>
    <r>
      <rPr>
        <b/>
        <sz val="10"/>
        <color rgb="FF000000"/>
        <rFont val="Arial"/>
      </rPr>
      <t>1.4.</t>
    </r>
    <r>
      <rPr>
        <sz val="10"/>
        <color rgb="FF000000"/>
        <rFont val="Arial"/>
      </rPr>
      <t xml:space="preserve"> Convalidar las TRD por parte del Archivo General de la Nacion AGN.</t>
    </r>
  </si>
  <si>
    <t>Certficado de convalidación de las TRD emitido por el AGN</t>
  </si>
  <si>
    <r>
      <rPr>
        <b/>
        <sz val="10"/>
        <color rgb="FF000000"/>
        <rFont val="Arial"/>
      </rPr>
      <t>1.5.</t>
    </r>
    <r>
      <rPr>
        <sz val="10"/>
        <color rgb="FF000000"/>
        <rFont val="Arial"/>
      </rPr>
      <t xml:space="preserve"> Realizar seguimiento a la implementación de las TRD convalidadas por el AGN.</t>
    </r>
  </si>
  <si>
    <t>Expedientes actualizados en relación con la versión de la TRD.</t>
  </si>
  <si>
    <r>
      <rPr>
        <b/>
        <sz val="10"/>
        <color rgb="FF000000"/>
        <rFont val="Arial"/>
      </rPr>
      <t xml:space="preserve">1.6. </t>
    </r>
    <r>
      <rPr>
        <sz val="10"/>
        <color rgb="FF000000"/>
        <rFont val="Arial"/>
      </rPr>
      <t>Realizar seguimiento a la ejecución de los planes que se derivan del Sistema Integrado de Conservación SIC.</t>
    </r>
  </si>
  <si>
    <t>GRUPO DE GESTIÓN DOCUMENTAL
OFICINA DE TECNOLÓGIAS DE LA INFORMACIÓN</t>
  </si>
  <si>
    <t>Matriz de seguimiento del Sistema de Integrado de Conservación</t>
  </si>
  <si>
    <t>Documental/Tecnológico</t>
  </si>
  <si>
    <t>Implementar el Gestor Documental (ORFEO)</t>
  </si>
  <si>
    <r>
      <rPr>
        <b/>
        <sz val="10"/>
        <color rgb="FF000000"/>
        <rFont val="Arial"/>
      </rPr>
      <t>2.1.</t>
    </r>
    <r>
      <rPr>
        <sz val="10"/>
        <color rgb="FF000000"/>
        <rFont val="Arial"/>
      </rPr>
      <t xml:space="preserve"> Atender los requerimientos de la mesa de ayuda relacionados con las funcionalidades del gestor documental ORFEO por demanda.</t>
    </r>
  </si>
  <si>
    <t>GRUPO DE GESTIÓN DOCUMENTAL
OFICINA DE TECNOLÓGIAS DE LA INFORMACIÓN</t>
  </si>
  <si>
    <t>Reporte de las mesas de ayuda dentro de los terminos establecidos</t>
  </si>
  <si>
    <r>
      <rPr>
        <b/>
        <sz val="10"/>
        <color rgb="FF000000"/>
        <rFont val="Arial"/>
      </rPr>
      <t>2.2.</t>
    </r>
    <r>
      <rPr>
        <sz val="10"/>
        <color rgb="FF000000"/>
        <rFont val="Arial"/>
      </rPr>
      <t xml:space="preserve"> Actualizar y si se requiere elaborar nuevos documentos para las actividades o pasos referentes a la  funcionalidad del gestor documental de la Entidad ORFEO.</t>
    </r>
  </si>
  <si>
    <t>Documentos nuevos o actualizados según se requiera sobre las funcionalidades del gestor documental - ORFEO</t>
  </si>
  <si>
    <r>
      <rPr>
        <b/>
        <sz val="10"/>
        <color rgb="FF000000"/>
        <rFont val="Arial"/>
      </rPr>
      <t xml:space="preserve">2.3. </t>
    </r>
    <r>
      <rPr>
        <sz val="10"/>
        <color rgb="FF000000"/>
        <rFont val="Arial"/>
      </rPr>
      <t>Unificar los expedientes misionales con base en el reporte entregado por la OTI en el gestor documental ORFEO, a partir de la puesta en marcha del mismo (17/04/2023).</t>
    </r>
  </si>
  <si>
    <t>Reporte de expedientes misionales unificados en el gestor documental de la Entidad ORFEO</t>
  </si>
  <si>
    <t>Cultural</t>
  </si>
  <si>
    <t>Sensibilizar a las diferentes áreas de la Entidad sobre el proceso de Gestión Documental de la ANLA</t>
  </si>
  <si>
    <r>
      <rPr>
        <b/>
        <sz val="10"/>
        <color rgb="FF000000"/>
        <rFont val="Arial"/>
      </rPr>
      <t>3.1.</t>
    </r>
    <r>
      <rPr>
        <sz val="10"/>
        <color rgb="FF000000"/>
        <rFont val="Arial"/>
      </rPr>
      <t xml:space="preserve"> Inducción y reinducción de los funcionarios y contratistas en temas relacionados con gestión documental dentro del Plan Estrategico del Talento Humano de acuerdo a la programación.</t>
    </r>
  </si>
  <si>
    <t>GRUPO DE GESTIÓN DOCUMENTAL
GRUPO DE GESTIÓN HUMANA</t>
  </si>
  <si>
    <t>Listas de asistencia y Presentaciones de las sensibilizaciones realizadas</t>
  </si>
  <si>
    <r>
      <rPr>
        <b/>
        <sz val="10"/>
        <color rgb="FF000000"/>
        <rFont val="Arial"/>
      </rPr>
      <t xml:space="preserve">3.2. </t>
    </r>
    <r>
      <rPr>
        <sz val="10"/>
        <color rgb="FF000000"/>
        <rFont val="Arial"/>
      </rPr>
      <t>Realizar sensibilizaciones a los servidores sobre temas relacionados con la Gestión Documental de la Entidad.</t>
    </r>
  </si>
  <si>
    <t>Gestión del conocimiento y la innovación</t>
  </si>
  <si>
    <t>Desarrollar una cultura organizacional basada en la innovación y la gestión del conocimiento que fortalezca los procesos con el fin de consolidar la competitividad de la Autoridad Nacional de Licencias Ambientales - ANLA.</t>
  </si>
  <si>
    <t>Cumplir los requisitos establecidos en la dimensión 6 del Modelo Integrado de Planeación y Gestión.</t>
  </si>
  <si>
    <t>Dimensión No. 6:  Gestión del conocimiento y la innovación</t>
  </si>
  <si>
    <t>FECHA  FIN</t>
  </si>
  <si>
    <t>Promover acciones de transformación de conocimiento.</t>
  </si>
  <si>
    <t>1.1. Implementar las acciones para mitigar la fuga de conocimiento</t>
  </si>
  <si>
    <t>Seguimiento trimestral tablero de acciones para mitigar la fuga de conocimiento</t>
  </si>
  <si>
    <t>Generar instrumentos para la apropiación del conocimiento, analítica de datos y contribución a la toma de decisiones.</t>
  </si>
  <si>
    <r>
      <rPr>
        <b/>
        <sz val="10"/>
        <color rgb="FF000000"/>
        <rFont val="Arial"/>
        <family val="2"/>
      </rPr>
      <t xml:space="preserve">2.1. </t>
    </r>
    <r>
      <rPr>
        <sz val="10"/>
        <color rgb="FF000000"/>
        <rFont val="Arial"/>
        <family val="2"/>
      </rPr>
      <t>Desarrollar nuevos tableros de control en software de inteligencia de negocios</t>
    </r>
  </si>
  <si>
    <t>Dashboard publicados en el micrositio. (2)</t>
  </si>
  <si>
    <r>
      <rPr>
        <b/>
        <sz val="10"/>
        <color rgb="FF000000"/>
        <rFont val="Arial"/>
        <family val="2"/>
      </rPr>
      <t>2.2.</t>
    </r>
    <r>
      <rPr>
        <sz val="10"/>
        <color rgb="FF000000"/>
        <rFont val="Arial"/>
        <family val="2"/>
      </rPr>
      <t xml:space="preserve"> Elaborar estudios socioeconómicos y ambientales para mejorar la toma de decisiones y gestión de la entidad </t>
    </r>
  </si>
  <si>
    <t>Estudios elaborados (2)</t>
  </si>
  <si>
    <r>
      <rPr>
        <b/>
        <i/>
        <sz val="10"/>
        <color rgb="FF000000"/>
        <rFont val="Arial"/>
        <family val="2"/>
      </rPr>
      <t>2.3.</t>
    </r>
    <r>
      <rPr>
        <sz val="10"/>
        <color rgb="FF000000"/>
        <rFont val="Arial"/>
        <family val="2"/>
      </rPr>
      <t xml:space="preserve"> Documentar buenas prácticas / lecciones aprendidas</t>
    </r>
  </si>
  <si>
    <t>Buenas prácticas / lecciones aprendidas documentadas (5)</t>
  </si>
  <si>
    <t>Realizar actividades de innovación y participar en eventos o conferencias de innovación.</t>
  </si>
  <si>
    <r>
      <rPr>
        <b/>
        <sz val="10"/>
        <color rgb="FF000000"/>
        <rFont val="Arial"/>
        <family val="2"/>
      </rPr>
      <t>3.1.</t>
    </r>
    <r>
      <rPr>
        <sz val="10"/>
        <color rgb="FF000000"/>
        <rFont val="Arial"/>
        <family val="2"/>
      </rPr>
      <t xml:space="preserve"> Implementar proyectos de innovación.</t>
    </r>
  </si>
  <si>
    <t>Proyectos implementados (2)</t>
  </si>
  <si>
    <r>
      <rPr>
        <b/>
        <sz val="10"/>
        <color rgb="FF000000"/>
        <rFont val="Arial"/>
        <family val="2"/>
      </rPr>
      <t>3.1.</t>
    </r>
    <r>
      <rPr>
        <sz val="10"/>
        <color rgb="FF000000"/>
        <rFont val="Arial"/>
        <family val="2"/>
      </rPr>
      <t xml:space="preserve"> Realizar eventos de innovación abierta.</t>
    </r>
  </si>
  <si>
    <t>Subdirección de Evaluación de Licencias Ambientales
Subdirección de Instrumentos, Permisos y Trámites Ambientales.
Subdirección de Seguimiento de Licencias Ambientales.
Subdirección de Mecanismos de Participación Ciudadana Ambiental.</t>
  </si>
  <si>
    <t>Memorias de eventos. (3)</t>
  </si>
  <si>
    <r>
      <rPr>
        <b/>
        <sz val="10"/>
        <color rgb="FF000000"/>
        <rFont val="Arial"/>
      </rPr>
      <t xml:space="preserve">3.2. </t>
    </r>
    <r>
      <rPr>
        <sz val="10"/>
        <color rgb="FF000000"/>
        <rFont val="Arial"/>
      </rPr>
      <t>Participar en las actividades sectoriales de innovación o eventos - conferencias en innovación nacionales e internacionales.</t>
    </r>
  </si>
  <si>
    <t>Listas de asistencia eventos / documentación conclusiones</t>
  </si>
  <si>
    <r>
      <rPr>
        <b/>
        <sz val="10"/>
        <color rgb="FF000000"/>
        <rFont val="Arial"/>
        <family val="2"/>
      </rPr>
      <t xml:space="preserve">3.3. </t>
    </r>
    <r>
      <rPr>
        <sz val="10"/>
        <color rgb="FF000000"/>
        <rFont val="Arial"/>
        <family val="2"/>
      </rPr>
      <t>Monitorear el portal innovamos y los instrumentos caracterizados mediante la metodología ARCO</t>
    </r>
  </si>
  <si>
    <t>Subdirección de Instrumentos, Permisos y Trámites Ambientales.
Subdirección de Mecanismos de Participación Ciudadana Ambiental.</t>
  </si>
  <si>
    <t>Evidencias monitoreo portal innovamos, metodología ARCO</t>
  </si>
  <si>
    <t>Generar espacios de gestión del conocimiento comunitario.</t>
  </si>
  <si>
    <r>
      <rPr>
        <b/>
        <sz val="10"/>
        <color rgb="FF000000"/>
        <rFont val="Arial"/>
        <family val="2"/>
      </rPr>
      <t>4.1.</t>
    </r>
    <r>
      <rPr>
        <sz val="10"/>
        <color rgb="FF000000"/>
        <rFont val="Arial"/>
        <family val="2"/>
      </rPr>
      <t xml:space="preserve"> Generar espacios pedagógicos de transferencia de conocimiento con enfoques diferenciales de organizaciones sociales y ambientales con organizaciones de la sociedad civil que deseen participar en los ejercicios de gestión del conocimiento comunitario.</t>
    </r>
  </si>
  <si>
    <t>Oficina Asesora de Planeación.
Subdirección de Mecanismos de Participación Ciudadana Ambiental.</t>
  </si>
  <si>
    <t>Subdirección de Instrumentos, Permisos y Trámites Ambientales.
Subdirección de Evaluación de Licencias Ambientales.</t>
  </si>
  <si>
    <t>Memorias de los espacios pedagógicos desarrollados.</t>
  </si>
  <si>
    <r>
      <rPr>
        <b/>
        <sz val="10"/>
        <color rgb="FF000000"/>
        <rFont val="Arial"/>
      </rPr>
      <t xml:space="preserve">4.2. </t>
    </r>
    <r>
      <rPr>
        <sz val="10"/>
        <color rgb="FF000000"/>
        <rFont val="Arial"/>
      </rPr>
      <t>Realizar mesas de trabajo de intercambio de experiencias en gestión del conocimiento y monitoreo comunitario con el IIAP.</t>
    </r>
  </si>
  <si>
    <t>Memorias del intercambio de experiencias.</t>
  </si>
  <si>
    <r>
      <rPr>
        <b/>
        <sz val="10"/>
        <color rgb="FF000000"/>
        <rFont val="Arial"/>
      </rPr>
      <t xml:space="preserve">4.3. </t>
    </r>
    <r>
      <rPr>
        <sz val="10"/>
        <color rgb="FF000000"/>
        <rFont val="Arial"/>
      </rPr>
      <t xml:space="preserve">Realizar mesas de trabajo de intercambio de experiencias en gestión del conocimiento y monitoreo comunitario con otros grupos valor </t>
    </r>
  </si>
  <si>
    <t>Robustercer el mapa de conocimiento de la ANLA.</t>
  </si>
  <si>
    <r>
      <rPr>
        <b/>
        <sz val="10"/>
        <color rgb="FF000000"/>
        <rFont val="Arial"/>
        <family val="2"/>
      </rPr>
      <t xml:space="preserve">5.1. </t>
    </r>
    <r>
      <rPr>
        <sz val="10"/>
        <color rgb="FF000000"/>
        <rFont val="Arial"/>
        <family val="2"/>
      </rPr>
      <t>Documentar el inventario de conocimiento tácito.</t>
    </r>
  </si>
  <si>
    <t>Inventario de conocimiento tácito</t>
  </si>
  <si>
    <r>
      <rPr>
        <b/>
        <sz val="10"/>
        <color rgb="FF000000"/>
        <rFont val="Arial"/>
        <family val="2"/>
      </rPr>
      <t xml:space="preserve">5.2. </t>
    </r>
    <r>
      <rPr>
        <sz val="10"/>
        <color rgb="FF000000"/>
        <rFont val="Arial"/>
        <family val="2"/>
      </rPr>
      <t>Documentar el inventario de conocimiento explícito.</t>
    </r>
  </si>
  <si>
    <t>Inventario de conocimiento explícito</t>
  </si>
  <si>
    <r>
      <rPr>
        <b/>
        <sz val="10"/>
        <color rgb="FF000000"/>
        <rFont val="Arial"/>
        <family val="2"/>
      </rPr>
      <t xml:space="preserve">5.3. </t>
    </r>
    <r>
      <rPr>
        <sz val="10"/>
        <color rgb="FF000000"/>
        <rFont val="Arial"/>
        <family val="2"/>
      </rPr>
      <t>Elaborar el mapa de conocimiento.</t>
    </r>
  </si>
  <si>
    <t>Mapa de conocimiento publicado en el micrositio.</t>
  </si>
  <si>
    <r>
      <rPr>
        <b/>
        <sz val="10"/>
        <color rgb="FF000000"/>
        <rFont val="Arial"/>
        <family val="2"/>
      </rPr>
      <t xml:space="preserve">5.4. </t>
    </r>
    <r>
      <rPr>
        <sz val="10"/>
        <color rgb="FF000000"/>
        <rFont val="Arial"/>
        <family val="2"/>
      </rPr>
      <t>Documentar guía mapa de conocimiento.</t>
    </r>
  </si>
  <si>
    <t>Guía mapa de conocimiento.</t>
  </si>
  <si>
    <t>Desarrollar actividades de investigación.</t>
  </si>
  <si>
    <r>
      <rPr>
        <b/>
        <sz val="10"/>
        <color rgb="FF000000"/>
        <rFont val="Arial"/>
      </rPr>
      <t>6.1</t>
    </r>
    <r>
      <rPr>
        <sz val="10"/>
        <color rgb="FF000000"/>
        <rFont val="Arial"/>
      </rPr>
      <t>. Implementar proyectos de investigación en alianza con la Academia y colaboradores de la entidad.</t>
    </r>
  </si>
  <si>
    <t>Subdirección de Instrumentos, Permisos y Trámites Ambientales.
Subdirección Administrativa y Financiera - Grupo Gestión Humana</t>
  </si>
  <si>
    <t xml:space="preserve">Todas las áreas
</t>
  </si>
  <si>
    <t>Publicación resultados investigaciones</t>
  </si>
  <si>
    <r>
      <rPr>
        <b/>
        <sz val="10"/>
        <color rgb="FF000000"/>
        <rFont val="Arial"/>
        <family val="2"/>
      </rPr>
      <t xml:space="preserve">6.2. </t>
    </r>
    <r>
      <rPr>
        <sz val="10"/>
        <color rgb="FF000000"/>
        <rFont val="Arial"/>
        <family val="2"/>
      </rPr>
      <t>Actualizar micrositio gestión del conocimiento y la innovación, sección alianzas estratégicas</t>
    </r>
  </si>
  <si>
    <t>Micrositio actualizado</t>
  </si>
  <si>
    <r>
      <rPr>
        <b/>
        <sz val="10"/>
        <color rgb="FF000000"/>
        <rFont val="Arial"/>
        <family val="2"/>
      </rPr>
      <t>6.3.</t>
    </r>
    <r>
      <rPr>
        <sz val="10"/>
        <color rgb="FF000000"/>
        <rFont val="Arial"/>
        <family val="2"/>
      </rPr>
      <t xml:space="preserve"> Realizar eventos de divulgación de proyectos de investigación.</t>
    </r>
  </si>
  <si>
    <t>Subdirección Administrativa y Financiera - Grupo Gestión Humana
Subdirección de Instrumentos, Permisos y Trámites Ambientales.</t>
  </si>
  <si>
    <t>Memorias de eventos. (2)</t>
  </si>
  <si>
    <t>Gestión de la información estadística</t>
  </si>
  <si>
    <t>Generar y disponer la información estadística, así como la de sus registros administrativos, de acuerdo con los lineamientos establecidos por el líder de Política, para mejorar la efectividad de su gestión y planeación basada en evidencias; garantizando una continua disponibilidad de información de calidad a lo largo del ciclo de la política pública; fomentando el diálogo social con la ciudadanía y los grupos de interés, en el marco de la construcción participativa de las soluciones sociales, y generando una herramienta de control político y social que permita la transparencia de las actuaciones del Estado.</t>
  </si>
  <si>
    <t>Implementar la política de gestión de la Información Estadistica de acuerdo a los lineamientos establecidos por el DNP, DANE, DAFP</t>
  </si>
  <si>
    <t>Incluir en el Plan Institucional de Capacitaciones, espacios de aprendizaje sobre la generación, procesamiento, reporte, difusión y uso de información estadística</t>
  </si>
  <si>
    <r>
      <rPr>
        <b/>
        <sz val="10"/>
        <color rgb="FF000000"/>
        <rFont val="Arial"/>
      </rPr>
      <t>1.1.</t>
    </r>
    <r>
      <rPr>
        <sz val="10"/>
        <color rgb="FF000000"/>
        <rFont val="Arial"/>
      </rPr>
      <t xml:space="preserve"> Incluir en el Plan Institucional - PIC espacios de aprendizaje sobre la generación, procesamiento, reporte, difusión y uso de información estadística.</t>
    </r>
  </si>
  <si>
    <t>SAF - Talento Humano</t>
  </si>
  <si>
    <t>Capacitación realizada sobre la generación, procesamiento, reporte, difusión y uso de información estadística producida por la ANLA</t>
  </si>
  <si>
    <r>
      <rPr>
        <b/>
        <sz val="9"/>
        <color rgb="FF000000"/>
        <rFont val="Arial"/>
      </rPr>
      <t>1.2.</t>
    </r>
    <r>
      <rPr>
        <sz val="9"/>
        <color rgb="FF000000"/>
        <rFont val="Arial"/>
      </rPr>
      <t xml:space="preserve"> Difundir cursos virtuales del DANE</t>
    </r>
    <r>
      <rPr>
        <b/>
        <sz val="9"/>
        <color rgb="FF000000"/>
        <rFont val="Arial"/>
      </rPr>
      <t xml:space="preserve"> (Gratuitos) </t>
    </r>
    <r>
      <rPr>
        <sz val="9"/>
        <color rgb="FF000000"/>
        <rFont val="Arial"/>
      </rPr>
      <t>calidad de informacion estadistica y manejo de datos.</t>
    </r>
  </si>
  <si>
    <t xml:space="preserve">Certificados de cursos o listados de asistencia </t>
  </si>
  <si>
    <t>Incluir en auditorías internas aspectos sobre la generación, procesamiento, reporte, difusión y uso de información estadística</t>
  </si>
  <si>
    <r>
      <rPr>
        <b/>
        <sz val="10"/>
        <color rgb="FF000000"/>
        <rFont val="Arial"/>
      </rPr>
      <t xml:space="preserve">2.1. </t>
    </r>
    <r>
      <rPr>
        <sz val="10"/>
        <color rgb="FF000000"/>
        <rFont val="Arial"/>
      </rPr>
      <t>Acciones de mejora a partir de la implementación de los procesos o procedimientos para la generación, procesamiento, reporte, difusión y uso de información estadística (incluir ODS, políticas públicas).</t>
    </r>
  </si>
  <si>
    <t>Revisión y actualización de la documentación estadística</t>
  </si>
  <si>
    <r>
      <rPr>
        <b/>
        <sz val="10"/>
        <color rgb="FF000000"/>
        <rFont val="Arial"/>
      </rPr>
      <t>2.2</t>
    </r>
    <r>
      <rPr>
        <sz val="10"/>
        <color rgb="FF000000"/>
        <rFont val="Arial"/>
      </rPr>
      <t>. Realizar la auditoría interna del proceso estadístico.</t>
    </r>
  </si>
  <si>
    <t>Oficina de Control Interno</t>
  </si>
  <si>
    <t>Informe de Auditoría Interna</t>
  </si>
  <si>
    <r>
      <rPr>
        <b/>
        <sz val="10"/>
        <color rgb="FF000000"/>
        <rFont val="Arial"/>
      </rPr>
      <t xml:space="preserve">2.3. </t>
    </r>
    <r>
      <rPr>
        <sz val="10"/>
        <color rgb="FF000000"/>
        <rFont val="Arial"/>
      </rPr>
      <t>Evaluar las acciones de mejora ejecutadas por el proceso estadístico.</t>
    </r>
  </si>
  <si>
    <t>Evaluación de efectividad de las acciones de mejora</t>
  </si>
  <si>
    <r>
      <rPr>
        <b/>
        <sz val="10"/>
        <color rgb="FF000000"/>
        <rFont val="Arial"/>
      </rPr>
      <t xml:space="preserve">2.4 </t>
    </r>
    <r>
      <rPr>
        <sz val="10"/>
        <color rgb="FF000000"/>
        <rFont val="Arial"/>
      </rPr>
      <t>Definir Criterios estadísticos para verificar en las auditorías internas.</t>
    </r>
  </si>
  <si>
    <t>Acta de definición de criterios estadísticos</t>
  </si>
  <si>
    <t>Participar en instancias de coordinación interna o externa en materia estadística</t>
  </si>
  <si>
    <r>
      <rPr>
        <b/>
        <sz val="10"/>
        <color rgb="FF000000"/>
        <rFont val="Arial"/>
      </rPr>
      <t>3.1.</t>
    </r>
    <r>
      <rPr>
        <sz val="10"/>
        <color rgb="FF000000"/>
        <rFont val="Arial"/>
      </rPr>
      <t xml:space="preserve"> Mesa de Estadísticas Ambientales SINA.</t>
    </r>
  </si>
  <si>
    <t>Listados de asistencias de mesas estadísticas del sector ambiente</t>
  </si>
  <si>
    <r>
      <rPr>
        <b/>
        <sz val="10"/>
        <color rgb="FF000000"/>
        <rFont val="Arial"/>
      </rPr>
      <t xml:space="preserve">3.2. </t>
    </r>
    <r>
      <rPr>
        <sz val="10"/>
        <color rgb="FF000000"/>
        <rFont val="Arial"/>
      </rPr>
      <t>Mesas de trabajo con expertos.</t>
    </r>
  </si>
  <si>
    <t xml:space="preserve">Listados de asistencia a mesas de trabajo, capacitaciones o sensibilizaciones </t>
  </si>
  <si>
    <t>Identificar el inventario de demandas de información estadística</t>
  </si>
  <si>
    <r>
      <rPr>
        <b/>
        <sz val="10"/>
        <color rgb="FF000000"/>
        <rFont val="Arial"/>
      </rPr>
      <t xml:space="preserve">4.1. </t>
    </r>
    <r>
      <rPr>
        <sz val="10"/>
        <color rgb="FF000000"/>
        <rFont val="Arial"/>
      </rPr>
      <t>Realizar encuesta para identificar las necesidades de información estadística.</t>
    </r>
  </si>
  <si>
    <t xml:space="preserve"> Encuesta aplicada a usuarios de detección de necesidades de información estadística</t>
  </si>
  <si>
    <r>
      <rPr>
        <b/>
        <sz val="10"/>
        <color rgb="FF000000"/>
        <rFont val="Arial"/>
      </rPr>
      <t>4.2.</t>
    </r>
    <r>
      <rPr>
        <sz val="10"/>
        <color rgb="FF000000"/>
        <rFont val="Arial"/>
      </rPr>
      <t xml:space="preserve"> Realizar encuesta para identificar las necesidades de información no satisfechas.</t>
    </r>
  </si>
  <si>
    <t xml:space="preserve"> Encuesta aplicada a usuarios internos de detección de necesidades de información estadística no satisfechas</t>
  </si>
  <si>
    <t>Publicar en la página Web para disposición de los grupos de interés</t>
  </si>
  <si>
    <r>
      <rPr>
        <b/>
        <sz val="10"/>
        <color rgb="FF000000"/>
        <rFont val="Arial"/>
      </rPr>
      <t xml:space="preserve">5.1. </t>
    </r>
    <r>
      <rPr>
        <sz val="10"/>
        <color rgb="FF000000"/>
        <rFont val="Arial"/>
      </rPr>
      <t>Publicar Calendario de difusión.</t>
    </r>
  </si>
  <si>
    <t>Calendario de difusión publicado en la página web</t>
  </si>
  <si>
    <r>
      <rPr>
        <b/>
        <sz val="10"/>
        <color rgb="FF000000"/>
        <rFont val="Arial"/>
      </rPr>
      <t>5.2.</t>
    </r>
    <r>
      <rPr>
        <sz val="10"/>
        <color rgb="FF000000"/>
        <rFont val="Arial"/>
      </rPr>
      <t>Informe estadístico 2023-2024.</t>
    </r>
  </si>
  <si>
    <t>Informe estadístico 2023-2024 elaborado y publicado en la página web</t>
  </si>
  <si>
    <r>
      <rPr>
        <b/>
        <sz val="10"/>
        <color rgb="FF000000"/>
        <rFont val="Arial"/>
      </rPr>
      <t xml:space="preserve">5.3. </t>
    </r>
    <r>
      <rPr>
        <sz val="10"/>
        <color rgb="FF000000"/>
        <rFont val="Arial"/>
      </rPr>
      <t>Las bases de datos de los registros administrativos.</t>
    </r>
  </si>
  <si>
    <t>Las bases de datos de los registros administrativos</t>
  </si>
  <si>
    <t>Realizar las acciones de calidad de registros administrativos de la entidad</t>
  </si>
  <si>
    <r>
      <rPr>
        <b/>
        <sz val="10"/>
        <color rgb="FF000000"/>
        <rFont val="Arial"/>
      </rPr>
      <t>6.1.</t>
    </r>
    <r>
      <rPr>
        <sz val="10"/>
        <color rgb="FF000000"/>
        <rFont val="Arial"/>
      </rPr>
      <t xml:space="preserve"> Diagnóstico y plan de fortalecimiento calidad y mejoramiento del registro administrativo.</t>
    </r>
  </si>
  <si>
    <t>Diagnóstico aplicado y plan de fortalecimiento elaborado de las operaciones estadísticas OESA y OELA</t>
  </si>
  <si>
    <t>Difundir información del registro administrativo o documentación sobre el acceso a los microdatos</t>
  </si>
  <si>
    <r>
      <rPr>
        <b/>
        <sz val="10"/>
        <color rgb="FF000000"/>
        <rFont val="Arial"/>
      </rPr>
      <t xml:space="preserve">7.1. </t>
    </r>
    <r>
      <rPr>
        <sz val="10"/>
        <color rgb="FF000000"/>
        <rFont val="Arial"/>
      </rPr>
      <t>Notas explicativas de la interpretación de la información estadística difundida.</t>
    </r>
  </si>
  <si>
    <t>Incorporar Notas explicativas en APP ANLA</t>
  </si>
  <si>
    <t>Contribuir a la implementación y mejora continua del Sistema de Control Interno</t>
  </si>
  <si>
    <t>Cumplir los requisitos establecidos en la dimensión 7 del Modelo Integrado de Planeación y Gestión.</t>
  </si>
  <si>
    <t xml:space="preserve">OFICINA DE CONTROL INTERNO </t>
  </si>
  <si>
    <t xml:space="preserve">Dimensión No. 7: Control Interno 									</t>
  </si>
  <si>
    <t xml:space="preserve">Actualización del Estatuto de Auditoría </t>
  </si>
  <si>
    <r>
      <rPr>
        <b/>
        <sz val="10"/>
        <color rgb="FF000000"/>
        <rFont val="Arial"/>
      </rPr>
      <t>1.1.</t>
    </r>
    <r>
      <rPr>
        <sz val="10"/>
        <color rgb="FF000000"/>
        <rFont val="Arial"/>
      </rPr>
      <t xml:space="preserve"> Actualizar el documento de Estatuto de Auditoría.</t>
    </r>
  </si>
  <si>
    <t>No aplica</t>
  </si>
  <si>
    <t xml:space="preserve">Estatuto de Auditoría actualizado </t>
  </si>
  <si>
    <r>
      <rPr>
        <b/>
        <sz val="10"/>
        <color rgb="FF000000"/>
        <rFont val="Arial"/>
      </rPr>
      <t>1.2.</t>
    </r>
    <r>
      <rPr>
        <sz val="10"/>
        <color rgb="FF000000"/>
        <rFont val="Arial"/>
      </rPr>
      <t xml:space="preserve"> Presentar para aprobación del Comité de Coordinación Institucional de Control Interno.</t>
    </r>
  </si>
  <si>
    <t>Acta de aprobación CICCI</t>
  </si>
  <si>
    <t xml:space="preserve">Actualización del Código de Ética del Auditor  </t>
  </si>
  <si>
    <t>2.1. Actualizar el documento Código de Ética del Auditor.</t>
  </si>
  <si>
    <t>Código de Ética del Auditor Actualizado</t>
  </si>
  <si>
    <r>
      <rPr>
        <b/>
        <sz val="10"/>
        <color rgb="FF000000"/>
        <rFont val="Arial"/>
      </rPr>
      <t xml:space="preserve">2.2. </t>
    </r>
    <r>
      <rPr>
        <sz val="10"/>
        <color rgb="FF000000"/>
        <rFont val="Arial"/>
      </rPr>
      <t>Presentar para aprobación del Comité de Coordinación Institucional de Control Interno.</t>
    </r>
  </si>
  <si>
    <t>Presentar de manera detallada al CICCI el reporte de riesgos materializados (tan pronto se evidencie la materialización).</t>
  </si>
  <si>
    <r>
      <rPr>
        <b/>
        <sz val="10"/>
        <color rgb="FF000000"/>
        <rFont val="Arial"/>
        <family val="2"/>
      </rPr>
      <t>3.1.</t>
    </r>
    <r>
      <rPr>
        <sz val="10"/>
        <color rgb="FF000000"/>
        <rFont val="Arial"/>
        <family val="2"/>
      </rPr>
      <t xml:space="preserve"> Presentar de manera detallada al CICCI el reporte de riesgos materializados (tan pronto se evidencie la materialización) y definir en comité los cursos de acción para los riesgos materializados. </t>
    </r>
  </si>
  <si>
    <t>Acta de CICCI</t>
  </si>
  <si>
    <t>Presentar al CICCI  resultados de la evaluación cuatrimestral del Mapa de Riesgos</t>
  </si>
  <si>
    <r>
      <rPr>
        <b/>
        <sz val="10"/>
        <color rgb="FF000000"/>
        <rFont val="Arial"/>
        <family val="2"/>
      </rPr>
      <t xml:space="preserve">4.1. </t>
    </r>
    <r>
      <rPr>
        <sz val="10"/>
        <color rgb="FF000000"/>
        <rFont val="Arial"/>
        <family val="2"/>
      </rPr>
      <t>Presentar al CICCI  los resultados de la evaluación cuatrimestral del Mapa de Riesgos</t>
    </r>
  </si>
  <si>
    <t>Acta de CICCI y Plan Anual de Auditoría aprobado</t>
  </si>
  <si>
    <t xml:space="preserve">Presentar al CICCI  los resultados de las evaluaciones independientes realizadas por la tercera línea de defensa </t>
  </si>
  <si>
    <r>
      <rPr>
        <b/>
        <sz val="10"/>
        <color rgb="FF000000"/>
        <rFont val="Arial"/>
        <family val="2"/>
      </rPr>
      <t>5.1.</t>
    </r>
    <r>
      <rPr>
        <sz val="10"/>
        <color rgb="FF000000"/>
        <rFont val="Arial"/>
        <family val="2"/>
      </rPr>
      <t xml:space="preserve"> Presentar al CICCI  los resultados de las evaluaciones independientes realizadas por la tercera línea de defensa </t>
    </r>
  </si>
  <si>
    <t>Ejecutar Auditoría Gobierno Digital</t>
  </si>
  <si>
    <r>
      <rPr>
        <b/>
        <sz val="10"/>
        <color rgb="FF000000"/>
        <rFont val="Arial"/>
        <family val="2"/>
      </rPr>
      <t>6.1.</t>
    </r>
    <r>
      <rPr>
        <sz val="10"/>
        <color rgb="FF000000"/>
        <rFont val="Arial"/>
        <family val="2"/>
      </rPr>
      <t xml:space="preserve"> Incluir en el Plan Anual de Auditoría la Auditoría Gobierno Digital</t>
    </r>
  </si>
  <si>
    <t xml:space="preserve">Plan Anual de Auditoría </t>
  </si>
  <si>
    <r>
      <rPr>
        <b/>
        <sz val="10"/>
        <color rgb="FF000000"/>
        <rFont val="Arial"/>
        <family val="2"/>
      </rPr>
      <t xml:space="preserve">6.2. </t>
    </r>
    <r>
      <rPr>
        <sz val="10"/>
        <color rgb="FF000000"/>
        <rFont val="Arial"/>
        <family val="2"/>
      </rPr>
      <t>Ejecutar la Auditoría Gobierno Digital</t>
    </r>
  </si>
  <si>
    <t xml:space="preserve">Oficina de Tecnologías de la Información </t>
  </si>
  <si>
    <t xml:space="preserve">Informe Final de Auditoría </t>
  </si>
  <si>
    <t xml:space="preserve">Evaluar la política de Integridad teniendo en cuenta quejas y denuncias, informes del comité de convivencia, Informes de la comisión de personal, Informes de la oficina de control interno disciplinario, encuesta de clima laboral, encuesta de percepción </t>
  </si>
  <si>
    <r>
      <rPr>
        <b/>
        <sz val="10"/>
        <color rgb="FF000000"/>
        <rFont val="Arial"/>
      </rPr>
      <t xml:space="preserve">7.1. </t>
    </r>
    <r>
      <rPr>
        <sz val="10"/>
        <color rgb="FF000000"/>
        <rFont val="Arial"/>
      </rPr>
      <t>Evaluar la política de Integridad teniendo en cuenta quejas y denuncias, informes del comité de convivencia, Informes de la comisión de personal, Informes de la oficina de control interno disciplinario, encuesta de clima laboral, encuesta de percepción.</t>
    </r>
  </si>
  <si>
    <t xml:space="preserve">Oficina de Control Interno Disciplinario
Grupo de Gestión Humana </t>
  </si>
  <si>
    <t xml:space="preserve">Informe de Seguimiento </t>
  </si>
  <si>
    <t>Definir y socializar la informacion contable a la alta direccion- CICCI</t>
  </si>
  <si>
    <r>
      <rPr>
        <b/>
        <sz val="10"/>
        <color rgb="FF000000"/>
        <rFont val="Arial"/>
      </rPr>
      <t>8.1.</t>
    </r>
    <r>
      <rPr>
        <sz val="10"/>
        <color rgb="FF000000"/>
        <rFont val="Arial"/>
      </rPr>
      <t xml:space="preserve"> Definir la informacion contable a socializar en la alta direccion.</t>
    </r>
  </si>
  <si>
    <t>SAF - Grupo de Finanzas y Presupuesto</t>
  </si>
  <si>
    <t xml:space="preserve">Informacion contable </t>
  </si>
  <si>
    <r>
      <rPr>
        <b/>
        <sz val="10"/>
        <color rgb="FF000000"/>
        <rFont val="Arial"/>
      </rPr>
      <t>8.2.</t>
    </r>
    <r>
      <rPr>
        <sz val="10"/>
        <color rgb="FF000000"/>
        <rFont val="Arial"/>
      </rPr>
      <t xml:space="preserve"> Socializar a la alta dirección la información asociada con la generación de reportes en contable.</t>
    </r>
  </si>
  <si>
    <t>Acta de comité CICCI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</si>
</sst>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d/mm/yyyy;@"/>
    <numFmt numFmtId="165" formatCode="0.0%"/>
    <numFmt numFmtId="166" formatCode="[$-240A]d&quot; de &quot;mmmm&quot; de &quot;yyyy;@"/>
    <numFmt numFmtId="167" formatCode="0.000%"/>
    <numFmt numFmtId="168" formatCode="[$-C0A]d\-mmm\-yy;@"/>
    <numFmt numFmtId="170" formatCode="0.00000%"/>
  </numFmts>
  <fonts count="59" x14ac:knownFonts="1">
    <font>
      <sz val="11"/>
      <color theme="1"/>
      <name val="Calibri"/>
      <family val="2"/>
      <scheme val="minor"/>
    </font>
    <font>
      <sz val="11"/>
      <color theme="1"/>
      <name val="Calibri"/>
      <family val="2"/>
      <scheme val="minor"/>
    </font>
    <font>
      <sz val="10"/>
      <color rgb="FF000000"/>
      <name val="Arial"/>
      <family val="2"/>
    </font>
    <font>
      <sz val="10"/>
      <name val="Arial"/>
      <family val="2"/>
    </font>
    <font>
      <u/>
      <sz val="11"/>
      <color theme="10"/>
      <name val="Calibri"/>
      <family val="2"/>
      <scheme val="minor"/>
    </font>
    <font>
      <b/>
      <sz val="10"/>
      <color theme="0"/>
      <name val="Arial"/>
      <family val="2"/>
    </font>
    <font>
      <sz val="10"/>
      <color theme="1"/>
      <name val="Arial"/>
      <family val="2"/>
    </font>
    <font>
      <b/>
      <sz val="10"/>
      <color theme="1"/>
      <name val="Arial"/>
      <family val="2"/>
    </font>
    <font>
      <sz val="10"/>
      <color theme="1"/>
      <name val="Calibri"/>
      <family val="2"/>
      <scheme val="minor"/>
    </font>
    <font>
      <b/>
      <sz val="10"/>
      <color theme="1"/>
      <name val="Calibri"/>
      <family val="2"/>
      <scheme val="minor"/>
    </font>
    <font>
      <sz val="10"/>
      <color rgb="FF000000"/>
      <name val="Calibri"/>
      <family val="2"/>
    </font>
    <font>
      <b/>
      <sz val="12"/>
      <name val="Arial"/>
      <family val="2"/>
    </font>
    <font>
      <b/>
      <sz val="12"/>
      <color theme="1"/>
      <name val="Arial"/>
      <family val="2"/>
    </font>
    <font>
      <sz val="12"/>
      <color indexed="63"/>
      <name val="Arial"/>
      <family val="2"/>
    </font>
    <font>
      <sz val="12"/>
      <color theme="1"/>
      <name val="Arial"/>
      <family val="2"/>
    </font>
    <font>
      <b/>
      <sz val="12"/>
      <color theme="0"/>
      <name val="Arial"/>
      <family val="2"/>
    </font>
    <font>
      <b/>
      <sz val="12"/>
      <color indexed="63"/>
      <name val="Arial"/>
      <family val="2"/>
    </font>
    <font>
      <sz val="12"/>
      <color theme="0"/>
      <name val="Arial"/>
      <family val="2"/>
    </font>
    <font>
      <b/>
      <sz val="10"/>
      <color rgb="FF000000"/>
      <name val="Arial"/>
      <family val="2"/>
    </font>
    <font>
      <sz val="10"/>
      <color rgb="FFFF0000"/>
      <name val="Arial"/>
      <family val="2"/>
    </font>
    <font>
      <b/>
      <sz val="10"/>
      <name val="Arial"/>
      <family val="2"/>
    </font>
    <font>
      <b/>
      <sz val="10"/>
      <color rgb="FFFF0000"/>
      <name val="Arial"/>
      <family val="2"/>
    </font>
    <font>
      <sz val="11"/>
      <color rgb="FF000000"/>
      <name val="Arial"/>
      <family val="2"/>
    </font>
    <font>
      <sz val="10"/>
      <color theme="0"/>
      <name val="Arial"/>
      <family val="2"/>
    </font>
    <font>
      <strike/>
      <sz val="10"/>
      <color theme="1"/>
      <name val="Arial"/>
      <family val="2"/>
    </font>
    <font>
      <sz val="9"/>
      <color theme="1"/>
      <name val="Arial"/>
      <family val="2"/>
    </font>
    <font>
      <sz val="9"/>
      <color rgb="FF000000"/>
      <name val="Arial"/>
      <family val="2"/>
    </font>
    <font>
      <b/>
      <sz val="9"/>
      <color rgb="FF000000"/>
      <name val="Arial"/>
      <family val="2"/>
    </font>
    <font>
      <sz val="9"/>
      <name val="Arial"/>
      <family val="2"/>
    </font>
    <font>
      <u/>
      <sz val="9"/>
      <color rgb="FF000000"/>
      <name val="Arial"/>
      <family val="2"/>
    </font>
    <font>
      <sz val="9"/>
      <color theme="1" tint="4.9989318521683403E-2"/>
      <name val="Arial"/>
      <family val="2"/>
    </font>
    <font>
      <b/>
      <sz val="9"/>
      <color theme="1"/>
      <name val="Arial"/>
      <family val="2"/>
    </font>
    <font>
      <b/>
      <sz val="9"/>
      <color rgb="FF000000"/>
      <name val="Tahoma"/>
      <family val="2"/>
    </font>
    <font>
      <sz val="9"/>
      <color rgb="FF000000"/>
      <name val="Tahoma"/>
      <family val="2"/>
    </font>
    <font>
      <sz val="10"/>
      <color theme="9"/>
      <name val="Arial"/>
      <family val="2"/>
    </font>
    <font>
      <sz val="10"/>
      <color rgb="FFFFC000"/>
      <name val="Arial"/>
      <family val="2"/>
    </font>
    <font>
      <b/>
      <sz val="11"/>
      <color theme="0"/>
      <name val="Arial"/>
      <family val="2"/>
    </font>
    <font>
      <sz val="11"/>
      <color theme="1"/>
      <name val="Arial"/>
      <family val="2"/>
    </font>
    <font>
      <b/>
      <sz val="10"/>
      <color rgb="FFFFFFFF"/>
      <name val="Arial"/>
      <family val="2"/>
    </font>
    <font>
      <b/>
      <sz val="9"/>
      <color rgb="FFFFFFFF"/>
      <name val="Arial"/>
      <family val="2"/>
    </font>
    <font>
      <sz val="9"/>
      <color rgb="FF000000"/>
      <name val="Arial Narrow"/>
      <family val="2"/>
    </font>
    <font>
      <b/>
      <sz val="9"/>
      <name val="Arial"/>
      <family val="2"/>
    </font>
    <font>
      <sz val="11"/>
      <color theme="1"/>
      <name val="Arial"/>
      <family val="2"/>
    </font>
    <font>
      <sz val="10"/>
      <color rgb="FF000000"/>
      <name val="Arial Narrow"/>
      <family val="2"/>
    </font>
    <font>
      <strike/>
      <sz val="10"/>
      <name val="Arial"/>
      <family val="2"/>
    </font>
    <font>
      <b/>
      <sz val="10"/>
      <color theme="0"/>
      <name val="Calibri"/>
      <family val="2"/>
      <scheme val="minor"/>
    </font>
    <font>
      <b/>
      <i/>
      <sz val="10"/>
      <color rgb="FF000000"/>
      <name val="Arial"/>
      <family val="2"/>
    </font>
    <font>
      <b/>
      <sz val="11"/>
      <color rgb="FFFFFFFF"/>
      <name val="Calibri"/>
      <family val="2"/>
    </font>
    <font>
      <b/>
      <sz val="10"/>
      <color rgb="FF000000"/>
      <name val="Arial"/>
    </font>
    <font>
      <sz val="10"/>
      <color rgb="FF000000"/>
      <name val="Arial"/>
    </font>
    <font>
      <b/>
      <sz val="9"/>
      <color rgb="FF000000"/>
      <name val="Arial"/>
    </font>
    <font>
      <sz val="9"/>
      <color rgb="FF000000"/>
      <name val="Arial"/>
    </font>
    <font>
      <sz val="9"/>
      <color rgb="FFFF0000"/>
      <name val="Arial"/>
    </font>
    <font>
      <sz val="11"/>
      <color theme="1"/>
      <name val="Arial"/>
    </font>
    <font>
      <sz val="10"/>
      <color theme="1"/>
      <name val="Arial"/>
    </font>
    <font>
      <sz val="10"/>
      <color rgb="FF000000"/>
      <name val="Arial"/>
      <charset val="1"/>
    </font>
    <font>
      <strike/>
      <sz val="10"/>
      <color rgb="FF000000"/>
      <name val="Arial"/>
    </font>
    <font>
      <b/>
      <sz val="10"/>
      <color rgb="FFFFFFFF"/>
      <name val="Arial"/>
    </font>
    <font>
      <b/>
      <sz val="10"/>
      <color theme="0"/>
      <name val="Arial"/>
    </font>
  </fonts>
  <fills count="26">
    <fill>
      <patternFill patternType="none"/>
    </fill>
    <fill>
      <patternFill patternType="gray125"/>
    </fill>
    <fill>
      <patternFill patternType="solid">
        <fgColor theme="9" tint="-0.499984740745262"/>
        <bgColor indexed="64"/>
      </patternFill>
    </fill>
    <fill>
      <patternFill patternType="solid">
        <fgColor theme="0"/>
        <bgColor indexed="64"/>
      </patternFill>
    </fill>
    <fill>
      <patternFill patternType="solid">
        <fgColor theme="9" tint="-0.24994659260841701"/>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FFFF00"/>
        <bgColor indexed="64"/>
      </patternFill>
    </fill>
    <fill>
      <patternFill patternType="solid">
        <fgColor indexed="9"/>
        <bgColor indexed="64"/>
      </patternFill>
    </fill>
    <fill>
      <patternFill patternType="solid">
        <fgColor rgb="FF00206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rgb="FF92D050"/>
        <bgColor indexed="64"/>
      </patternFill>
    </fill>
    <fill>
      <patternFill patternType="solid">
        <fgColor theme="7" tint="0.3999755851924192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theme="9" tint="0.79998168889431442"/>
        <bgColor indexed="64"/>
      </patternFill>
    </fill>
    <fill>
      <patternFill patternType="solid">
        <fgColor rgb="FF548235"/>
        <bgColor indexed="64"/>
      </patternFill>
    </fill>
    <fill>
      <patternFill patternType="solid">
        <fgColor rgb="FF375623"/>
        <bgColor rgb="FF000000"/>
      </patternFill>
    </fill>
    <fill>
      <patternFill patternType="solid">
        <fgColor rgb="FF548235"/>
        <bgColor rgb="FF000000"/>
      </patternFill>
    </fill>
    <fill>
      <patternFill patternType="solid">
        <fgColor rgb="FFFFFFFF"/>
        <bgColor indexed="64"/>
      </patternFill>
    </fill>
    <fill>
      <patternFill patternType="solid">
        <fgColor rgb="FFE2EFDA"/>
        <bgColor rgb="FF000000"/>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auto="1"/>
      </top>
      <bottom/>
      <diagonal/>
    </border>
    <border>
      <left/>
      <right/>
      <top/>
      <bottom style="thin">
        <color auto="1"/>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auto="1"/>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indexed="64"/>
      </right>
      <top style="thin">
        <color rgb="FF000000"/>
      </top>
      <bottom style="thin">
        <color rgb="FF000000"/>
      </bottom>
      <diagonal/>
    </border>
    <border>
      <left style="thin">
        <color rgb="FF000000"/>
      </left>
      <right/>
      <top/>
      <bottom style="thin">
        <color rgb="FF000000"/>
      </bottom>
      <diagonal/>
    </border>
    <border>
      <left style="medium">
        <color indexed="64"/>
      </left>
      <right style="medium">
        <color indexed="64"/>
      </right>
      <top/>
      <bottom/>
      <diagonal/>
    </border>
    <border>
      <left style="thin">
        <color indexed="64"/>
      </left>
      <right/>
      <top/>
      <bottom/>
      <diagonal/>
    </border>
    <border>
      <left/>
      <right style="medium">
        <color indexed="64"/>
      </right>
      <top/>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style="thin">
        <color indexed="64"/>
      </right>
      <top style="thin">
        <color rgb="FF000000"/>
      </top>
      <bottom/>
      <diagonal/>
    </border>
    <border>
      <left style="thin">
        <color rgb="FF000000"/>
      </left>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style="medium">
        <color rgb="FF000000"/>
      </top>
      <bottom style="thin">
        <color rgb="FF000000"/>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right style="thin">
        <color indexed="64"/>
      </right>
      <top style="thin">
        <color rgb="FF000000"/>
      </top>
      <bottom style="thin">
        <color rgb="FF000000"/>
      </bottom>
      <diagonal/>
    </border>
    <border>
      <left/>
      <right style="thin">
        <color indexed="64"/>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s>
  <cellStyleXfs count="8">
    <xf numFmtId="0" fontId="0" fillId="0" borderId="0"/>
    <xf numFmtId="9" fontId="1" fillId="0" borderId="0" applyFont="0" applyFill="0" applyBorder="0" applyAlignment="0" applyProtection="0"/>
    <xf numFmtId="0" fontId="3" fillId="0" borderId="0"/>
    <xf numFmtId="0" fontId="4" fillId="0" borderId="0" applyNumberFormat="0" applyFill="0" applyBorder="0" applyAlignment="0" applyProtection="0"/>
    <xf numFmtId="0" fontId="3" fillId="0" borderId="0" applyNumberFormat="0" applyFont="0" applyFill="0" applyBorder="0" applyAlignment="0" applyProtection="0"/>
    <xf numFmtId="9" fontId="3" fillId="0" borderId="0" applyNumberFormat="0" applyFont="0" applyFill="0" applyBorder="0" applyAlignment="0" applyProtection="0"/>
    <xf numFmtId="0" fontId="1" fillId="0" borderId="0"/>
    <xf numFmtId="43" fontId="1" fillId="0" borderId="0" applyFont="0" applyFill="0" applyBorder="0" applyAlignment="0" applyProtection="0"/>
  </cellStyleXfs>
  <cellXfs count="1172">
    <xf numFmtId="0" fontId="0" fillId="0" borderId="0" xfId="0"/>
    <xf numFmtId="9" fontId="6" fillId="0" borderId="1" xfId="1" applyFont="1" applyBorder="1" applyAlignment="1">
      <alignment horizontal="center" vertical="center"/>
    </xf>
    <xf numFmtId="0" fontId="8" fillId="0" borderId="0" xfId="0" applyFont="1"/>
    <xf numFmtId="0" fontId="5" fillId="2" borderId="2" xfId="4" applyFont="1" applyFill="1" applyBorder="1" applyAlignment="1">
      <alignment vertical="center" wrapText="1"/>
    </xf>
    <xf numFmtId="0" fontId="5" fillId="2" borderId="3" xfId="4" applyFont="1" applyFill="1" applyBorder="1" applyAlignment="1">
      <alignment vertical="center" wrapText="1"/>
    </xf>
    <xf numFmtId="0" fontId="5" fillId="2" borderId="11" xfId="4" applyFont="1" applyFill="1" applyBorder="1" applyAlignment="1">
      <alignment vertical="center" wrapText="1"/>
    </xf>
    <xf numFmtId="0" fontId="5" fillId="4" borderId="1" xfId="4" applyFont="1" applyFill="1" applyBorder="1" applyAlignment="1">
      <alignment horizontal="center" vertical="center" wrapText="1"/>
    </xf>
    <xf numFmtId="0" fontId="11" fillId="5" borderId="1" xfId="0" applyFont="1" applyFill="1" applyBorder="1" applyAlignment="1">
      <alignment horizontal="center" vertical="center" wrapText="1"/>
    </xf>
    <xf numFmtId="0" fontId="13" fillId="10" borderId="0" xfId="0" applyFont="1" applyFill="1" applyAlignment="1">
      <alignment wrapText="1"/>
    </xf>
    <xf numFmtId="0" fontId="13" fillId="10" borderId="0" xfId="2" applyFont="1" applyFill="1" applyAlignment="1">
      <alignment horizontal="center" wrapText="1"/>
    </xf>
    <xf numFmtId="14" fontId="11" fillId="10" borderId="0" xfId="0" applyNumberFormat="1" applyFont="1" applyFill="1" applyAlignment="1">
      <alignment horizontal="center" vertical="center" wrapText="1"/>
    </xf>
    <xf numFmtId="0" fontId="14" fillId="0" borderId="0" xfId="0" applyFont="1" applyAlignment="1">
      <alignment wrapText="1"/>
    </xf>
    <xf numFmtId="0" fontId="15" fillId="0" borderId="0" xfId="0" applyFont="1" applyAlignment="1">
      <alignment horizontal="center" vertical="center" wrapText="1"/>
    </xf>
    <xf numFmtId="166" fontId="12" fillId="3" borderId="0" xfId="0" applyNumberFormat="1" applyFont="1" applyFill="1" applyAlignment="1">
      <alignment horizontal="center" vertical="center" wrapText="1"/>
    </xf>
    <xf numFmtId="0" fontId="15"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5" fillId="2" borderId="22"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25"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5" fillId="0" borderId="0" xfId="0" applyFont="1" applyAlignment="1">
      <alignment vertical="center" wrapText="1"/>
    </xf>
    <xf numFmtId="1" fontId="15" fillId="0" borderId="0" xfId="0" applyNumberFormat="1" applyFont="1" applyAlignment="1">
      <alignment vertical="center" wrapText="1"/>
    </xf>
    <xf numFmtId="9" fontId="15" fillId="0" borderId="0" xfId="0" applyNumberFormat="1" applyFont="1" applyAlignment="1">
      <alignment vertical="center" wrapText="1"/>
    </xf>
    <xf numFmtId="0" fontId="15" fillId="11" borderId="0" xfId="0" applyFont="1" applyFill="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9" fontId="14" fillId="0" borderId="1" xfId="0" applyNumberFormat="1" applyFont="1" applyBorder="1" applyAlignment="1">
      <alignment horizontal="center" vertical="center" wrapText="1"/>
    </xf>
    <xf numFmtId="9" fontId="14" fillId="0" borderId="7" xfId="0" applyNumberFormat="1" applyFont="1" applyBorder="1" applyAlignment="1">
      <alignment horizontal="center" vertical="center" wrapText="1"/>
    </xf>
    <xf numFmtId="10" fontId="14" fillId="0" borderId="7" xfId="0" applyNumberFormat="1" applyFont="1" applyBorder="1" applyAlignment="1">
      <alignment horizontal="center" vertical="center" wrapText="1"/>
    </xf>
    <xf numFmtId="14" fontId="14" fillId="0" borderId="1" xfId="0" applyNumberFormat="1" applyFont="1" applyBorder="1" applyAlignment="1">
      <alignment horizontal="center" vertical="center" wrapText="1"/>
    </xf>
    <xf numFmtId="1" fontId="14" fillId="0" borderId="0" xfId="1" applyNumberFormat="1" applyFont="1" applyAlignment="1">
      <alignment wrapText="1"/>
    </xf>
    <xf numFmtId="167" fontId="14" fillId="0" borderId="0" xfId="0" applyNumberFormat="1" applyFont="1" applyAlignment="1">
      <alignment wrapText="1"/>
    </xf>
    <xf numFmtId="9" fontId="14" fillId="0" borderId="0" xfId="0" applyNumberFormat="1" applyFont="1" applyAlignment="1">
      <alignment wrapText="1"/>
    </xf>
    <xf numFmtId="0" fontId="14" fillId="0" borderId="1" xfId="0" applyFont="1" applyBorder="1" applyAlignment="1">
      <alignment horizontal="center" vertical="center"/>
    </xf>
    <xf numFmtId="0" fontId="14" fillId="0" borderId="1" xfId="0" applyFont="1" applyBorder="1" applyAlignment="1">
      <alignment horizontal="justify" vertical="top" wrapText="1"/>
    </xf>
    <xf numFmtId="0" fontId="14" fillId="0" borderId="7" xfId="0" applyFont="1" applyBorder="1" applyAlignment="1">
      <alignment horizontal="center" vertical="center"/>
    </xf>
    <xf numFmtId="0" fontId="14" fillId="0" borderId="1" xfId="0" applyFont="1" applyBorder="1" applyAlignment="1">
      <alignment horizontal="justify" vertical="justify" wrapText="1"/>
    </xf>
    <xf numFmtId="0" fontId="14" fillId="15" borderId="1" xfId="0" applyFont="1" applyFill="1" applyBorder="1" applyAlignment="1">
      <alignment horizontal="center" vertical="center" wrapText="1"/>
    </xf>
    <xf numFmtId="14" fontId="14" fillId="0" borderId="1" xfId="0" applyNumberFormat="1" applyFont="1" applyBorder="1" applyAlignment="1">
      <alignment vertical="center" wrapText="1"/>
    </xf>
    <xf numFmtId="9" fontId="14" fillId="0" borderId="7" xfId="1" applyFont="1" applyBorder="1" applyAlignment="1">
      <alignment horizontal="center" vertical="center" wrapText="1"/>
    </xf>
    <xf numFmtId="0" fontId="14" fillId="5" borderId="1" xfId="0" applyFont="1" applyFill="1" applyBorder="1" applyAlignment="1">
      <alignment horizontal="center" vertical="center" wrapText="1"/>
    </xf>
    <xf numFmtId="0" fontId="17" fillId="6" borderId="1" xfId="0" applyFont="1" applyFill="1" applyBorder="1" applyAlignment="1">
      <alignment horizontal="center" vertical="center"/>
    </xf>
    <xf numFmtId="0" fontId="14" fillId="0" borderId="0" xfId="0" applyFont="1" applyAlignment="1">
      <alignment horizontal="center" vertical="center" wrapText="1"/>
    </xf>
    <xf numFmtId="9" fontId="12" fillId="9" borderId="1" xfId="1" applyFont="1" applyFill="1" applyBorder="1" applyAlignment="1">
      <alignment horizontal="center" wrapText="1"/>
    </xf>
    <xf numFmtId="165" fontId="14" fillId="0" borderId="0" xfId="0" applyNumberFormat="1" applyFont="1" applyAlignment="1">
      <alignment wrapText="1"/>
    </xf>
    <xf numFmtId="9" fontId="14" fillId="9" borderId="7" xfId="0" applyNumberFormat="1" applyFont="1" applyFill="1" applyBorder="1" applyAlignment="1">
      <alignment horizontal="center" vertical="center" wrapText="1"/>
    </xf>
    <xf numFmtId="10" fontId="14" fillId="9" borderId="7" xfId="0" applyNumberFormat="1" applyFont="1" applyFill="1" applyBorder="1" applyAlignment="1">
      <alignment horizontal="center" vertical="center" wrapText="1"/>
    </xf>
    <xf numFmtId="9" fontId="14" fillId="9" borderId="1" xfId="0" applyNumberFormat="1" applyFont="1" applyFill="1" applyBorder="1" applyAlignment="1">
      <alignment horizontal="center" vertical="center" wrapText="1"/>
    </xf>
    <xf numFmtId="9" fontId="14" fillId="17" borderId="7" xfId="0" applyNumberFormat="1" applyFont="1" applyFill="1" applyBorder="1" applyAlignment="1">
      <alignment horizontal="center" vertical="center" wrapText="1"/>
    </xf>
    <xf numFmtId="9" fontId="8" fillId="7" borderId="1" xfId="1" applyFont="1" applyFill="1" applyBorder="1" applyAlignment="1">
      <alignment horizontal="center" vertical="center" wrapText="1"/>
    </xf>
    <xf numFmtId="9" fontId="8" fillId="0" borderId="1" xfId="1" applyFont="1" applyBorder="1" applyAlignment="1">
      <alignment wrapText="1"/>
    </xf>
    <xf numFmtId="9" fontId="8" fillId="3" borderId="1" xfId="1" applyFont="1" applyFill="1" applyBorder="1" applyAlignment="1">
      <alignment horizontal="center" vertical="center" wrapText="1"/>
    </xf>
    <xf numFmtId="9" fontId="8" fillId="0" borderId="1" xfId="1" applyFont="1" applyBorder="1" applyAlignment="1">
      <alignment horizontal="center" vertical="center" wrapText="1"/>
    </xf>
    <xf numFmtId="9" fontId="6" fillId="18" borderId="1" xfId="1" applyFont="1" applyFill="1" applyBorder="1" applyAlignment="1">
      <alignment horizontal="center" vertical="center" wrapText="1"/>
    </xf>
    <xf numFmtId="9" fontId="8" fillId="3" borderId="1" xfId="1" applyFont="1" applyFill="1" applyBorder="1" applyAlignment="1">
      <alignment horizontal="center" vertical="center"/>
    </xf>
    <xf numFmtId="9" fontId="6" fillId="19" borderId="1" xfId="1" applyFont="1" applyFill="1" applyBorder="1" applyAlignment="1">
      <alignment horizontal="center" vertical="center" wrapText="1"/>
    </xf>
    <xf numFmtId="9" fontId="8" fillId="0" borderId="1" xfId="1" applyFont="1" applyBorder="1" applyAlignment="1">
      <alignment horizontal="center" wrapText="1"/>
    </xf>
    <xf numFmtId="9" fontId="0" fillId="0" borderId="20" xfId="0" applyNumberFormat="1" applyBorder="1" applyAlignment="1">
      <alignment horizontal="center"/>
    </xf>
    <xf numFmtId="9" fontId="8" fillId="0" borderId="0" xfId="1" applyFont="1" applyBorder="1" applyAlignment="1">
      <alignment wrapText="1"/>
    </xf>
    <xf numFmtId="9" fontId="8" fillId="3" borderId="0" xfId="1" applyFont="1" applyFill="1" applyBorder="1" applyAlignment="1">
      <alignment horizontal="center" vertical="center"/>
    </xf>
    <xf numFmtId="9" fontId="8" fillId="0" borderId="0" xfId="1" applyFont="1" applyBorder="1" applyAlignment="1">
      <alignment horizontal="center" vertical="center" wrapText="1"/>
    </xf>
    <xf numFmtId="9" fontId="8" fillId="0" borderId="0" xfId="1" applyFont="1" applyBorder="1" applyAlignment="1">
      <alignment horizontal="center" wrapText="1"/>
    </xf>
    <xf numFmtId="0" fontId="8" fillId="0" borderId="22" xfId="0" applyFont="1" applyBorder="1"/>
    <xf numFmtId="9" fontId="0" fillId="0" borderId="0" xfId="0" applyNumberFormat="1" applyAlignment="1">
      <alignment horizontal="center"/>
    </xf>
    <xf numFmtId="9" fontId="8" fillId="0" borderId="28" xfId="1" applyFont="1" applyFill="1" applyBorder="1" applyAlignment="1">
      <alignment wrapText="1"/>
    </xf>
    <xf numFmtId="9" fontId="0" fillId="0" borderId="19" xfId="0" applyNumberFormat="1" applyBorder="1" applyAlignment="1">
      <alignment horizontal="center"/>
    </xf>
    <xf numFmtId="9" fontId="6" fillId="17" borderId="1" xfId="1" applyFont="1" applyFill="1" applyBorder="1" applyAlignment="1">
      <alignment horizontal="center" vertical="center" wrapText="1"/>
    </xf>
    <xf numFmtId="9" fontId="6" fillId="3" borderId="0" xfId="1" applyFont="1" applyFill="1" applyBorder="1" applyAlignment="1">
      <alignment horizontal="center" vertical="center" wrapText="1"/>
    </xf>
    <xf numFmtId="0" fontId="9" fillId="0" borderId="22" xfId="0" applyFont="1" applyBorder="1" applyAlignment="1">
      <alignment horizontal="center" wrapText="1"/>
    </xf>
    <xf numFmtId="0" fontId="2" fillId="0" borderId="15" xfId="0" applyFont="1" applyBorder="1" applyAlignment="1">
      <alignment vertical="center" wrapText="1"/>
    </xf>
    <xf numFmtId="0" fontId="5"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11" xfId="0" applyFont="1" applyFill="1" applyBorder="1" applyAlignment="1">
      <alignment vertical="center" wrapText="1"/>
    </xf>
    <xf numFmtId="0" fontId="6" fillId="0" borderId="0" xfId="0" applyFont="1" applyAlignment="1">
      <alignment wrapText="1"/>
    </xf>
    <xf numFmtId="0" fontId="7" fillId="0" borderId="3" xfId="0" applyFont="1" applyBorder="1" applyAlignment="1">
      <alignment vertical="center" wrapText="1"/>
    </xf>
    <xf numFmtId="0" fontId="7" fillId="0" borderId="11" xfId="0" applyFont="1" applyBorder="1" applyAlignment="1">
      <alignment vertical="center" wrapText="1"/>
    </xf>
    <xf numFmtId="0" fontId="6" fillId="0" borderId="3" xfId="0" applyFont="1" applyBorder="1" applyAlignment="1">
      <alignment horizontal="left" vertical="center" wrapText="1"/>
    </xf>
    <xf numFmtId="0" fontId="6" fillId="0" borderId="0" xfId="0" applyFont="1" applyAlignment="1">
      <alignment vertical="center" wrapText="1"/>
    </xf>
    <xf numFmtId="0" fontId="6" fillId="0" borderId="0" xfId="0" applyFont="1" applyAlignment="1">
      <alignment horizontal="center" vertical="center" wrapText="1"/>
    </xf>
    <xf numFmtId="0" fontId="6" fillId="0" borderId="0" xfId="0" applyFont="1"/>
    <xf numFmtId="0" fontId="5" fillId="4" borderId="1" xfId="0" applyFont="1" applyFill="1" applyBorder="1" applyAlignment="1">
      <alignment horizontal="center" vertical="center" wrapText="1"/>
    </xf>
    <xf numFmtId="0" fontId="3" fillId="20" borderId="31" xfId="0" applyFont="1" applyFill="1" applyBorder="1" applyAlignment="1">
      <alignment horizontal="justify" vertical="center" wrapText="1" readingOrder="1"/>
    </xf>
    <xf numFmtId="9" fontId="3" fillId="20" borderId="31" xfId="0" applyNumberFormat="1" applyFont="1" applyFill="1" applyBorder="1" applyAlignment="1">
      <alignment horizontal="center" vertical="center" wrapText="1" readingOrder="1"/>
    </xf>
    <xf numFmtId="0" fontId="3" fillId="20" borderId="31" xfId="0" applyFont="1" applyFill="1" applyBorder="1" applyAlignment="1">
      <alignment horizontal="center" vertical="center" wrapText="1" readingOrder="1"/>
    </xf>
    <xf numFmtId="14" fontId="3" fillId="20" borderId="32" xfId="0" applyNumberFormat="1" applyFont="1" applyFill="1" applyBorder="1" applyAlignment="1">
      <alignment horizontal="center" vertical="center" wrapText="1" readingOrder="1"/>
    </xf>
    <xf numFmtId="0" fontId="2" fillId="20" borderId="1" xfId="0" applyFont="1" applyFill="1" applyBorder="1" applyAlignment="1">
      <alignment horizontal="center" vertical="center" wrapText="1" readingOrder="1"/>
    </xf>
    <xf numFmtId="14" fontId="2" fillId="20" borderId="1" xfId="0" applyNumberFormat="1" applyFont="1" applyFill="1" applyBorder="1" applyAlignment="1">
      <alignment horizontal="center" vertical="center" wrapText="1" readingOrder="1"/>
    </xf>
    <xf numFmtId="9" fontId="6" fillId="20" borderId="31" xfId="0" applyNumberFormat="1" applyFont="1" applyFill="1" applyBorder="1" applyAlignment="1">
      <alignment horizontal="center" vertical="center" wrapText="1" readingOrder="1"/>
    </xf>
    <xf numFmtId="0" fontId="6" fillId="20" borderId="31" xfId="0" applyFont="1" applyFill="1" applyBorder="1" applyAlignment="1">
      <alignment horizontal="center" vertical="center" wrapText="1" readingOrder="1"/>
    </xf>
    <xf numFmtId="14" fontId="6" fillId="20" borderId="32" xfId="0" applyNumberFormat="1" applyFont="1" applyFill="1" applyBorder="1" applyAlignment="1">
      <alignment horizontal="center" vertical="center" wrapText="1" readingOrder="1"/>
    </xf>
    <xf numFmtId="9" fontId="3" fillId="0" borderId="4" xfId="1" applyFont="1" applyBorder="1" applyAlignment="1">
      <alignment horizontal="center" vertical="center" wrapText="1" readingOrder="1"/>
    </xf>
    <xf numFmtId="0" fontId="3" fillId="0" borderId="31" xfId="0" applyFont="1" applyBorder="1" applyAlignment="1">
      <alignment horizontal="center" vertical="center" wrapText="1" readingOrder="1"/>
    </xf>
    <xf numFmtId="14" fontId="3" fillId="0" borderId="32" xfId="0" applyNumberFormat="1" applyFont="1" applyBorder="1" applyAlignment="1">
      <alignment horizontal="center" vertical="center" wrapText="1" readingOrder="1"/>
    </xf>
    <xf numFmtId="14" fontId="2" fillId="0" borderId="1" xfId="0" applyNumberFormat="1" applyFont="1" applyBorder="1" applyAlignment="1">
      <alignment horizontal="center" vertical="center" wrapText="1" readingOrder="1"/>
    </xf>
    <xf numFmtId="0" fontId="2" fillId="0" borderId="1" xfId="0" applyFont="1" applyBorder="1" applyAlignment="1">
      <alignment horizontal="center" vertical="center" wrapText="1" readingOrder="1"/>
    </xf>
    <xf numFmtId="14" fontId="3" fillId="0" borderId="1" xfId="0" applyNumberFormat="1" applyFont="1" applyBorder="1" applyAlignment="1">
      <alignment horizontal="center" vertical="center" wrapText="1" readingOrder="1"/>
    </xf>
    <xf numFmtId="0" fontId="6" fillId="0" borderId="31" xfId="0" applyFont="1" applyBorder="1" applyAlignment="1">
      <alignment horizontal="center" vertical="center" wrapText="1" readingOrder="1"/>
    </xf>
    <xf numFmtId="14" fontId="3" fillId="0" borderId="10" xfId="0" applyNumberFormat="1" applyFont="1" applyBorder="1" applyAlignment="1">
      <alignment horizontal="center" vertical="center" wrapText="1" readingOrder="1"/>
    </xf>
    <xf numFmtId="9" fontId="3" fillId="0" borderId="4" xfId="0" applyNumberFormat="1" applyFont="1" applyBorder="1" applyAlignment="1">
      <alignment horizontal="center" vertical="center" wrapText="1" readingOrder="1"/>
    </xf>
    <xf numFmtId="14" fontId="6" fillId="0" borderId="10" xfId="0" applyNumberFormat="1" applyFont="1" applyBorder="1" applyAlignment="1">
      <alignment horizontal="center" vertical="center" wrapText="1" readingOrder="1"/>
    </xf>
    <xf numFmtId="0" fontId="3" fillId="20" borderId="4" xfId="0" applyFont="1" applyFill="1" applyBorder="1" applyAlignment="1">
      <alignment horizontal="center" vertical="center" wrapText="1" readingOrder="1"/>
    </xf>
    <xf numFmtId="0" fontId="3" fillId="20" borderId="4" xfId="0" applyFont="1" applyFill="1" applyBorder="1" applyAlignment="1">
      <alignment horizontal="left" vertical="center" wrapText="1" readingOrder="1"/>
    </xf>
    <xf numFmtId="165" fontId="3" fillId="20" borderId="4" xfId="0" applyNumberFormat="1" applyFont="1" applyFill="1" applyBorder="1" applyAlignment="1">
      <alignment horizontal="center" vertical="center" wrapText="1" readingOrder="1"/>
    </xf>
    <xf numFmtId="9" fontId="3" fillId="20" borderId="4" xfId="0" applyNumberFormat="1" applyFont="1" applyFill="1" applyBorder="1" applyAlignment="1">
      <alignment horizontal="center" vertical="center" wrapText="1" readingOrder="1"/>
    </xf>
    <xf numFmtId="164" fontId="3" fillId="20" borderId="4" xfId="0" applyNumberFormat="1" applyFont="1" applyFill="1" applyBorder="1" applyAlignment="1">
      <alignment horizontal="center" vertical="center" wrapText="1" readingOrder="1"/>
    </xf>
    <xf numFmtId="0" fontId="3" fillId="20" borderId="1" xfId="0" applyFont="1" applyFill="1" applyBorder="1" applyAlignment="1">
      <alignment horizontal="center" vertical="center" wrapText="1" readingOrder="1"/>
    </xf>
    <xf numFmtId="14" fontId="3" fillId="20" borderId="1" xfId="0" applyNumberFormat="1" applyFont="1" applyFill="1" applyBorder="1" applyAlignment="1">
      <alignment horizontal="center" vertical="center" wrapText="1" readingOrder="1"/>
    </xf>
    <xf numFmtId="0" fontId="3" fillId="0" borderId="0" xfId="0" applyFont="1"/>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65" fontId="3" fillId="0" borderId="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0" xfId="0" applyFont="1" applyAlignment="1">
      <alignment horizontal="center" vertical="center" wrapText="1"/>
    </xf>
    <xf numFmtId="0" fontId="6" fillId="0" borderId="1" xfId="0" quotePrefix="1" applyFont="1" applyBorder="1" applyAlignment="1">
      <alignment horizontal="center" vertical="center" wrapText="1"/>
    </xf>
    <xf numFmtId="164" fontId="3" fillId="20" borderId="35" xfId="0" applyNumberFormat="1" applyFont="1" applyFill="1" applyBorder="1" applyAlignment="1">
      <alignment horizontal="center" vertical="center" wrapText="1" readingOrder="1"/>
    </xf>
    <xf numFmtId="0" fontId="3" fillId="0" borderId="1" xfId="0" applyFont="1" applyBorder="1" applyAlignment="1">
      <alignment horizontal="center" vertical="center" wrapText="1" readingOrder="1"/>
    </xf>
    <xf numFmtId="0" fontId="3" fillId="20" borderId="1" xfId="0" applyFont="1" applyFill="1" applyBorder="1" applyAlignment="1">
      <alignment horizontal="center" vertical="center" wrapText="1"/>
    </xf>
    <xf numFmtId="14" fontId="3" fillId="20" borderId="1" xfId="0" applyNumberFormat="1" applyFont="1" applyFill="1" applyBorder="1" applyAlignment="1">
      <alignment horizontal="center" vertical="center" wrapText="1"/>
    </xf>
    <xf numFmtId="0" fontId="19" fillId="0" borderId="0" xfId="0" applyFont="1"/>
    <xf numFmtId="0" fontId="6" fillId="0" borderId="0" xfId="0" applyFont="1" applyAlignment="1">
      <alignment horizontal="center"/>
    </xf>
    <xf numFmtId="0" fontId="6" fillId="0" borderId="11" xfId="0" applyFont="1" applyBorder="1" applyAlignment="1">
      <alignment horizontal="left" vertical="center" wrapText="1"/>
    </xf>
    <xf numFmtId="0" fontId="8" fillId="0" borderId="6" xfId="0" applyFont="1" applyBorder="1" applyAlignment="1">
      <alignment horizontal="center" vertical="center"/>
    </xf>
    <xf numFmtId="9" fontId="6" fillId="0" borderId="6" xfId="1" applyFont="1" applyBorder="1" applyAlignment="1">
      <alignment horizontal="center" vertical="center"/>
    </xf>
    <xf numFmtId="9" fontId="6" fillId="0" borderId="1" xfId="1" applyFont="1" applyFill="1" applyBorder="1" applyAlignment="1">
      <alignment horizontal="center" vertical="center"/>
    </xf>
    <xf numFmtId="14" fontId="6" fillId="3" borderId="1" xfId="0" applyNumberFormat="1" applyFont="1" applyFill="1" applyBorder="1" applyAlignment="1">
      <alignment horizontal="center" vertical="center"/>
    </xf>
    <xf numFmtId="9" fontId="6" fillId="0" borderId="6" xfId="1" applyFont="1" applyFill="1" applyBorder="1" applyAlignment="1">
      <alignment horizontal="center" vertical="center" wrapText="1"/>
    </xf>
    <xf numFmtId="14" fontId="6" fillId="0" borderId="1" xfId="0" applyNumberFormat="1" applyFont="1" applyBorder="1" applyAlignment="1">
      <alignment horizontal="center" vertical="center"/>
    </xf>
    <xf numFmtId="0" fontId="6" fillId="0" borderId="0" xfId="4" applyFont="1" applyAlignment="1">
      <alignment wrapText="1"/>
    </xf>
    <xf numFmtId="0" fontId="6" fillId="0" borderId="0" xfId="4" applyFont="1" applyAlignment="1">
      <alignment vertical="center" wrapText="1"/>
    </xf>
    <xf numFmtId="0" fontId="6" fillId="0" borderId="0" xfId="4" applyFont="1"/>
    <xf numFmtId="0" fontId="6" fillId="0" borderId="1" xfId="5" applyNumberFormat="1" applyFont="1" applyBorder="1" applyAlignment="1">
      <alignment horizontal="center" vertical="center" wrapText="1"/>
    </xf>
    <xf numFmtId="10" fontId="6" fillId="0" borderId="1" xfId="0" applyNumberFormat="1" applyFont="1" applyBorder="1" applyAlignment="1">
      <alignment horizontal="center" vertical="center"/>
    </xf>
    <xf numFmtId="9" fontId="6" fillId="0" borderId="1" xfId="5" applyNumberFormat="1" applyFont="1" applyBorder="1" applyAlignment="1">
      <alignment horizontal="center" vertical="center" wrapText="1"/>
    </xf>
    <xf numFmtId="14" fontId="6" fillId="3" borderId="1" xfId="0" applyNumberFormat="1" applyFont="1" applyFill="1" applyBorder="1" applyAlignment="1">
      <alignment horizontal="center" vertical="center" wrapText="1"/>
    </xf>
    <xf numFmtId="0" fontId="6" fillId="0" borderId="6" xfId="0" applyFont="1" applyBorder="1" applyAlignment="1">
      <alignment horizontal="left" vertical="center" wrapText="1"/>
    </xf>
    <xf numFmtId="0" fontId="6" fillId="0" borderId="6" xfId="0" applyFont="1" applyBorder="1" applyAlignment="1">
      <alignment horizontal="center" vertical="center" wrapText="1"/>
    </xf>
    <xf numFmtId="14" fontId="6" fillId="3" borderId="6" xfId="0" applyNumberFormat="1" applyFont="1" applyFill="1" applyBorder="1" applyAlignment="1">
      <alignment horizontal="center" vertical="center" wrapText="1"/>
    </xf>
    <xf numFmtId="0" fontId="2" fillId="0" borderId="15" xfId="0" applyFont="1" applyBorder="1" applyAlignment="1">
      <alignment wrapText="1"/>
    </xf>
    <xf numFmtId="0" fontId="2" fillId="0" borderId="29" xfId="0" applyFont="1" applyBorder="1" applyAlignment="1">
      <alignment wrapText="1"/>
    </xf>
    <xf numFmtId="0" fontId="6" fillId="0" borderId="0" xfId="0" applyFont="1" applyAlignment="1">
      <alignment vertical="center"/>
    </xf>
    <xf numFmtId="0" fontId="2" fillId="0" borderId="29" xfId="0" applyFont="1" applyBorder="1" applyAlignment="1">
      <alignment vertical="center" wrapText="1"/>
    </xf>
    <xf numFmtId="0" fontId="6" fillId="0" borderId="7" xfId="0" applyFont="1" applyBorder="1" applyAlignment="1">
      <alignment horizontal="left" vertical="center" wrapText="1"/>
    </xf>
    <xf numFmtId="0" fontId="3" fillId="0" borderId="0" xfId="4" applyFont="1"/>
    <xf numFmtId="0" fontId="3" fillId="0" borderId="1" xfId="4" applyFont="1" applyBorder="1" applyAlignment="1">
      <alignment horizontal="center" vertical="center"/>
    </xf>
    <xf numFmtId="9" fontId="3" fillId="0" borderId="1" xfId="4" applyNumberFormat="1" applyFont="1" applyBorder="1" applyAlignment="1">
      <alignment horizontal="center" vertical="center"/>
    </xf>
    <xf numFmtId="9" fontId="3" fillId="0" borderId="1" xfId="4" applyNumberFormat="1" applyFont="1" applyBorder="1"/>
    <xf numFmtId="0" fontId="5" fillId="2" borderId="3" xfId="0" applyFont="1" applyFill="1" applyBorder="1" applyAlignment="1">
      <alignment horizontal="left" vertical="center" wrapText="1"/>
    </xf>
    <xf numFmtId="0" fontId="12" fillId="0" borderId="3" xfId="0" applyFont="1" applyBorder="1" applyAlignment="1">
      <alignment vertical="center" wrapText="1"/>
    </xf>
    <xf numFmtId="0" fontId="12" fillId="0" borderId="11" xfId="0" applyFont="1" applyBorder="1" applyAlignment="1">
      <alignment vertical="center" wrapText="1"/>
    </xf>
    <xf numFmtId="0" fontId="6" fillId="0" borderId="3" xfId="0" applyFont="1" applyBorder="1" applyAlignment="1">
      <alignment vertical="center" wrapText="1"/>
    </xf>
    <xf numFmtId="0" fontId="6" fillId="0" borderId="11" xfId="0" applyFont="1" applyBorder="1" applyAlignment="1">
      <alignment vertical="center" wrapText="1"/>
    </xf>
    <xf numFmtId="0" fontId="3" fillId="0" borderId="1" xfId="0" applyFont="1" applyBorder="1" applyAlignment="1">
      <alignment horizontal="left" vertical="center" wrapText="1"/>
    </xf>
    <xf numFmtId="0" fontId="3" fillId="0" borderId="6" xfId="0" applyFont="1" applyBorder="1" applyAlignment="1">
      <alignment horizontal="left" vertical="center" wrapText="1"/>
    </xf>
    <xf numFmtId="0" fontId="3" fillId="0" borderId="6" xfId="0" applyFont="1" applyBorder="1" applyAlignment="1">
      <alignment vertical="center" wrapText="1"/>
    </xf>
    <xf numFmtId="9" fontId="6" fillId="0" borderId="7" xfId="1" applyFont="1" applyBorder="1" applyAlignment="1">
      <alignment horizontal="center" vertical="center"/>
    </xf>
    <xf numFmtId="0" fontId="6" fillId="0" borderId="1" xfId="0" applyFont="1" applyBorder="1" applyAlignment="1">
      <alignment vertical="center" wrapText="1"/>
    </xf>
    <xf numFmtId="9" fontId="6" fillId="0" borderId="1" xfId="0" applyNumberFormat="1" applyFont="1" applyBorder="1" applyAlignment="1">
      <alignment horizontal="center" vertical="center"/>
    </xf>
    <xf numFmtId="0" fontId="6" fillId="0" borderId="1" xfId="0" applyFont="1" applyBorder="1" applyAlignment="1">
      <alignment horizontal="left" vertical="center"/>
    </xf>
    <xf numFmtId="0" fontId="6" fillId="0" borderId="0" xfId="0" applyFont="1" applyAlignment="1">
      <alignment horizontal="left" vertical="center" wrapText="1"/>
    </xf>
    <xf numFmtId="0" fontId="3" fillId="0" borderId="7" xfId="0" applyFont="1" applyBorder="1" applyAlignment="1">
      <alignment horizontal="left" vertical="center" wrapText="1"/>
    </xf>
    <xf numFmtId="9" fontId="3" fillId="0" borderId="1" xfId="0" applyNumberFormat="1" applyFont="1" applyBorder="1" applyAlignment="1">
      <alignment horizontal="center" vertical="center"/>
    </xf>
    <xf numFmtId="0" fontId="6" fillId="0" borderId="1" xfId="0" applyFont="1" applyBorder="1" applyAlignment="1">
      <alignment horizontal="center" vertical="center"/>
    </xf>
    <xf numFmtId="0" fontId="8" fillId="0" borderId="0" xfId="0" applyFont="1" applyAlignment="1">
      <alignment horizontal="left" vertical="center"/>
    </xf>
    <xf numFmtId="1" fontId="5" fillId="2" borderId="2" xfId="0" applyNumberFormat="1" applyFont="1" applyFill="1" applyBorder="1" applyAlignment="1">
      <alignment horizontal="center" wrapText="1"/>
    </xf>
    <xf numFmtId="9" fontId="5" fillId="2" borderId="3" xfId="1" applyFont="1" applyFill="1" applyBorder="1" applyAlignment="1">
      <alignment horizontal="center" vertical="center" wrapText="1"/>
    </xf>
    <xf numFmtId="0" fontId="23" fillId="0" borderId="0" xfId="0" applyFont="1"/>
    <xf numFmtId="1" fontId="5" fillId="4" borderId="6" xfId="0" applyNumberFormat="1" applyFont="1" applyFill="1" applyBorder="1" applyAlignment="1">
      <alignment horizontal="center" vertical="center" wrapText="1"/>
    </xf>
    <xf numFmtId="9" fontId="5" fillId="4" borderId="6" xfId="1" applyFont="1" applyFill="1" applyBorder="1" applyAlignment="1">
      <alignment horizontal="center" vertical="center" wrapText="1"/>
    </xf>
    <xf numFmtId="9" fontId="3" fillId="0" borderId="1" xfId="1" applyFont="1" applyFill="1" applyBorder="1" applyAlignment="1">
      <alignment horizontal="center" vertical="center" wrapText="1"/>
    </xf>
    <xf numFmtId="0" fontId="24" fillId="0" borderId="0" xfId="0" applyFont="1"/>
    <xf numFmtId="0" fontId="6" fillId="0" borderId="14" xfId="0" applyFont="1" applyBorder="1"/>
    <xf numFmtId="0" fontId="6" fillId="3" borderId="0" xfId="0" applyFont="1" applyFill="1" applyAlignment="1">
      <alignment horizontal="center"/>
    </xf>
    <xf numFmtId="0" fontId="6" fillId="3" borderId="0" xfId="0" applyFont="1" applyFill="1"/>
    <xf numFmtId="9" fontId="6" fillId="0" borderId="0" xfId="1" applyFont="1"/>
    <xf numFmtId="10" fontId="6" fillId="0" borderId="0" xfId="1" applyNumberFormat="1" applyFont="1"/>
    <xf numFmtId="0" fontId="6" fillId="0" borderId="0" xfId="0" applyFont="1" applyAlignment="1">
      <alignment horizontal="left"/>
    </xf>
    <xf numFmtId="10" fontId="21" fillId="0" borderId="0" xfId="1" applyNumberFormat="1" applyFont="1"/>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5" fillId="4" borderId="6" xfId="0" applyFont="1" applyFill="1" applyBorder="1" applyAlignment="1">
      <alignment horizontal="center" vertical="center" wrapText="1"/>
    </xf>
    <xf numFmtId="0" fontId="6" fillId="3" borderId="0" xfId="0" applyFont="1" applyFill="1" applyAlignment="1">
      <alignment horizontal="center" vertical="center" wrapText="1"/>
    </xf>
    <xf numFmtId="0" fontId="25" fillId="3" borderId="31" xfId="0" applyFont="1" applyFill="1" applyBorder="1" applyAlignment="1">
      <alignment horizontal="center" vertical="center" wrapText="1"/>
    </xf>
    <xf numFmtId="9" fontId="26" fillId="3" borderId="31" xfId="0" applyNumberFormat="1" applyFont="1" applyFill="1" applyBorder="1" applyAlignment="1">
      <alignment horizontal="center" vertical="center" wrapText="1" readingOrder="1"/>
    </xf>
    <xf numFmtId="0" fontId="26" fillId="3" borderId="31" xfId="0" applyFont="1" applyFill="1" applyBorder="1" applyAlignment="1">
      <alignment horizontal="center" vertical="center" wrapText="1" readingOrder="1"/>
    </xf>
    <xf numFmtId="0" fontId="26" fillId="3" borderId="31" xfId="0" applyFont="1" applyFill="1" applyBorder="1" applyAlignment="1">
      <alignment horizontal="center" vertical="center" wrapText="1"/>
    </xf>
    <xf numFmtId="0" fontId="28" fillId="3" borderId="31" xfId="0" applyFont="1" applyFill="1" applyBorder="1" applyAlignment="1">
      <alignment horizontal="center" vertical="center" wrapText="1"/>
    </xf>
    <xf numFmtId="9" fontId="28" fillId="3" borderId="31" xfId="0" applyNumberFormat="1" applyFont="1" applyFill="1" applyBorder="1" applyAlignment="1">
      <alignment horizontal="center" vertical="center" wrapText="1" readingOrder="1"/>
    </xf>
    <xf numFmtId="0" fontId="28" fillId="3" borderId="31" xfId="0" applyFont="1" applyFill="1" applyBorder="1" applyAlignment="1">
      <alignment horizontal="center" vertical="center" wrapText="1" readingOrder="1"/>
    </xf>
    <xf numFmtId="0" fontId="25" fillId="3" borderId="31" xfId="0" applyFont="1" applyFill="1" applyBorder="1" applyAlignment="1">
      <alignment horizontal="center" vertical="center" wrapText="1" readingOrder="1"/>
    </xf>
    <xf numFmtId="14" fontId="25" fillId="3" borderId="31" xfId="0" applyNumberFormat="1" applyFont="1" applyFill="1" applyBorder="1" applyAlignment="1">
      <alignment horizontal="center" vertical="center" wrapText="1"/>
    </xf>
    <xf numFmtId="14" fontId="28" fillId="3" borderId="31" xfId="0" applyNumberFormat="1" applyFont="1" applyFill="1" applyBorder="1" applyAlignment="1">
      <alignment horizontal="center" vertical="center" wrapText="1"/>
    </xf>
    <xf numFmtId="0" fontId="25" fillId="3" borderId="1" xfId="0" applyFont="1" applyFill="1" applyBorder="1"/>
    <xf numFmtId="0" fontId="8" fillId="3" borderId="0" xfId="0" applyFont="1" applyFill="1"/>
    <xf numFmtId="0" fontId="3" fillId="20" borderId="1" xfId="0" applyFont="1" applyFill="1" applyBorder="1" applyAlignment="1">
      <alignment horizontal="left" vertical="center" wrapText="1" readingOrder="1"/>
    </xf>
    <xf numFmtId="9" fontId="3" fillId="20" borderId="1" xfId="0" applyNumberFormat="1" applyFont="1" applyFill="1" applyBorder="1" applyAlignment="1">
      <alignment horizontal="center" vertical="center" wrapText="1" readingOrder="1"/>
    </xf>
    <xf numFmtId="0" fontId="2" fillId="20" borderId="31" xfId="0" applyFont="1" applyFill="1" applyBorder="1" applyAlignment="1">
      <alignment horizontal="center" vertical="center" wrapText="1" readingOrder="1"/>
    </xf>
    <xf numFmtId="14" fontId="2" fillId="20" borderId="32" xfId="0" applyNumberFormat="1" applyFont="1" applyFill="1" applyBorder="1" applyAlignment="1">
      <alignment horizontal="center" vertical="center" wrapText="1" readingOrder="1"/>
    </xf>
    <xf numFmtId="0" fontId="3" fillId="20" borderId="7" xfId="0" applyFont="1" applyFill="1" applyBorder="1" applyAlignment="1">
      <alignment horizontal="center" vertical="center" wrapText="1" readingOrder="1"/>
    </xf>
    <xf numFmtId="0" fontId="3" fillId="20" borderId="7" xfId="0" applyFont="1" applyFill="1" applyBorder="1" applyAlignment="1">
      <alignment horizontal="left" vertical="center" wrapText="1" readingOrder="1"/>
    </xf>
    <xf numFmtId="14" fontId="3" fillId="20" borderId="7" xfId="0" applyNumberFormat="1" applyFont="1" applyFill="1" applyBorder="1" applyAlignment="1">
      <alignment horizontal="center" vertical="center" wrapText="1" readingOrder="1"/>
    </xf>
    <xf numFmtId="14" fontId="2" fillId="20" borderId="50" xfId="0" applyNumberFormat="1" applyFont="1" applyFill="1" applyBorder="1" applyAlignment="1">
      <alignment horizontal="center" vertical="center" wrapText="1" readingOrder="1"/>
    </xf>
    <xf numFmtId="0" fontId="2" fillId="20" borderId="5" xfId="0" applyFont="1" applyFill="1" applyBorder="1" applyAlignment="1">
      <alignment horizontal="center" vertical="center" wrapText="1" readingOrder="1"/>
    </xf>
    <xf numFmtId="0" fontId="3" fillId="0" borderId="1" xfId="0" applyFont="1" applyBorder="1" applyAlignment="1">
      <alignment horizontal="left" vertical="center" wrapText="1" readingOrder="1"/>
    </xf>
    <xf numFmtId="9" fontId="3" fillId="0" borderId="1" xfId="0" applyNumberFormat="1" applyFont="1" applyBorder="1" applyAlignment="1">
      <alignment horizontal="center" vertical="center" wrapText="1" readingOrder="1"/>
    </xf>
    <xf numFmtId="0" fontId="3" fillId="0" borderId="1" xfId="0" applyFont="1" applyBorder="1" applyAlignment="1">
      <alignment vertical="center" wrapText="1"/>
    </xf>
    <xf numFmtId="14" fontId="3" fillId="0" borderId="1" xfId="0" applyNumberFormat="1" applyFont="1" applyBorder="1" applyAlignment="1">
      <alignment horizontal="center" vertical="center"/>
    </xf>
    <xf numFmtId="0" fontId="3" fillId="20" borderId="1" xfId="0" applyFont="1" applyFill="1" applyBorder="1" applyAlignment="1">
      <alignment vertical="center" wrapText="1"/>
    </xf>
    <xf numFmtId="9" fontId="3" fillId="20" borderId="1" xfId="0" applyNumberFormat="1" applyFont="1" applyFill="1" applyBorder="1" applyAlignment="1">
      <alignment horizontal="center" vertical="center"/>
    </xf>
    <xf numFmtId="0" fontId="3" fillId="20" borderId="1" xfId="0" quotePrefix="1" applyFont="1" applyFill="1" applyBorder="1" applyAlignment="1">
      <alignment vertical="center" wrapText="1"/>
    </xf>
    <xf numFmtId="14" fontId="3" fillId="20" borderId="1" xfId="0" applyNumberFormat="1" applyFont="1" applyFill="1" applyBorder="1" applyAlignment="1">
      <alignment horizontal="center" vertical="center"/>
    </xf>
    <xf numFmtId="0" fontId="34" fillId="0" borderId="0" xfId="0" applyFont="1" applyAlignment="1">
      <alignment wrapText="1"/>
    </xf>
    <xf numFmtId="9" fontId="34" fillId="0" borderId="0" xfId="0" applyNumberFormat="1" applyFont="1" applyAlignment="1">
      <alignment horizontal="center" vertical="center"/>
    </xf>
    <xf numFmtId="0" fontId="34" fillId="0" borderId="0" xfId="0" applyFont="1" applyAlignment="1">
      <alignment horizontal="center" vertical="center" wrapText="1" readingOrder="1"/>
    </xf>
    <xf numFmtId="0" fontId="34" fillId="0" borderId="0" xfId="0" applyFont="1" applyAlignment="1">
      <alignment vertical="center" wrapText="1"/>
    </xf>
    <xf numFmtId="14" fontId="34" fillId="0" borderId="0" xfId="0" applyNumberFormat="1" applyFont="1" applyAlignment="1">
      <alignment horizontal="center" vertical="center"/>
    </xf>
    <xf numFmtId="0" fontId="35" fillId="0" borderId="0" xfId="0" applyFont="1" applyAlignment="1">
      <alignment wrapText="1"/>
    </xf>
    <xf numFmtId="0" fontId="2" fillId="0" borderId="1" xfId="0" applyFont="1" applyBorder="1" applyAlignment="1">
      <alignment horizontal="justify" vertical="center" wrapText="1" readingOrder="1"/>
    </xf>
    <xf numFmtId="0" fontId="2" fillId="0" borderId="1" xfId="0" applyFont="1" applyBorder="1" applyAlignment="1">
      <alignment vertical="center" wrapText="1" readingOrder="1"/>
    </xf>
    <xf numFmtId="0" fontId="38" fillId="21" borderId="53" xfId="0" applyFont="1" applyFill="1" applyBorder="1" applyAlignment="1">
      <alignment vertical="center" wrapText="1"/>
    </xf>
    <xf numFmtId="0" fontId="38" fillId="21" borderId="53" xfId="0" applyFont="1" applyFill="1" applyBorder="1" applyAlignment="1">
      <alignment horizontal="center" vertical="center" wrapText="1"/>
    </xf>
    <xf numFmtId="0" fontId="0" fillId="0" borderId="0" xfId="0" applyAlignment="1">
      <alignment horizontal="center" vertical="center"/>
    </xf>
    <xf numFmtId="0" fontId="2" fillId="24" borderId="0" xfId="0" applyFont="1" applyFill="1" applyAlignment="1">
      <alignment horizontal="left" vertical="center" wrapText="1"/>
    </xf>
    <xf numFmtId="0" fontId="39" fillId="22" borderId="2" xfId="0" applyFont="1" applyFill="1" applyBorder="1" applyAlignment="1">
      <alignment wrapText="1"/>
    </xf>
    <xf numFmtId="0" fontId="39" fillId="22" borderId="3" xfId="0" applyFont="1" applyFill="1" applyBorder="1" applyAlignment="1">
      <alignment wrapText="1"/>
    </xf>
    <xf numFmtId="0" fontId="39" fillId="22" borderId="11" xfId="0" applyFont="1" applyFill="1" applyBorder="1" applyAlignment="1">
      <alignment wrapText="1"/>
    </xf>
    <xf numFmtId="0" fontId="26" fillId="0" borderId="0" xfId="0" applyFont="1" applyAlignment="1">
      <alignment wrapText="1"/>
    </xf>
    <xf numFmtId="0" fontId="27" fillId="0" borderId="14" xfId="0" applyFont="1" applyBorder="1" applyAlignment="1">
      <alignment wrapText="1"/>
    </xf>
    <xf numFmtId="0" fontId="27" fillId="0" borderId="15" xfId="0" applyFont="1" applyBorder="1" applyAlignment="1">
      <alignment wrapText="1"/>
    </xf>
    <xf numFmtId="0" fontId="26" fillId="0" borderId="14" xfId="0" applyFont="1" applyBorder="1" applyAlignment="1">
      <alignment wrapText="1"/>
    </xf>
    <xf numFmtId="0" fontId="26" fillId="0" borderId="15" xfId="0" applyFont="1" applyBorder="1" applyAlignment="1">
      <alignment wrapText="1"/>
    </xf>
    <xf numFmtId="0" fontId="26" fillId="0" borderId="0" xfId="0" applyFont="1"/>
    <xf numFmtId="0" fontId="39" fillId="23" borderId="6" xfId="0" applyFont="1" applyFill="1" applyBorder="1" applyAlignment="1">
      <alignment wrapText="1"/>
    </xf>
    <xf numFmtId="0" fontId="39" fillId="23" borderId="44" xfId="0" applyFont="1" applyFill="1" applyBorder="1" applyAlignment="1">
      <alignment wrapText="1"/>
    </xf>
    <xf numFmtId="0" fontId="27" fillId="0" borderId="5" xfId="0" applyFont="1" applyBorder="1" applyAlignment="1">
      <alignment wrapText="1"/>
    </xf>
    <xf numFmtId="0" fontId="26" fillId="0" borderId="29" xfId="0" applyFont="1" applyBorder="1" applyAlignment="1">
      <alignment wrapText="1"/>
    </xf>
    <xf numFmtId="0" fontId="27" fillId="0" borderId="33" xfId="0" applyFont="1" applyBorder="1" applyAlignment="1">
      <alignment wrapText="1"/>
    </xf>
    <xf numFmtId="0" fontId="28" fillId="0" borderId="57" xfId="0" applyFont="1" applyBorder="1" applyAlignment="1">
      <alignment wrapText="1"/>
    </xf>
    <xf numFmtId="0" fontId="39" fillId="23" borderId="9" xfId="0" applyFont="1" applyFill="1" applyBorder="1" applyAlignment="1">
      <alignment wrapText="1"/>
    </xf>
    <xf numFmtId="0" fontId="26" fillId="0" borderId="29" xfId="0" applyFont="1" applyBorder="1" applyAlignment="1">
      <alignment vertical="center" wrapText="1"/>
    </xf>
    <xf numFmtId="0" fontId="28" fillId="0" borderId="0" xfId="0" applyFont="1" applyAlignment="1">
      <alignment vertical="center" wrapText="1"/>
    </xf>
    <xf numFmtId="0" fontId="40" fillId="0" borderId="29" xfId="0" applyFont="1" applyBorder="1" applyAlignment="1">
      <alignment horizontal="center" vertical="center" wrapText="1"/>
    </xf>
    <xf numFmtId="9" fontId="26" fillId="0" borderId="29" xfId="0" applyNumberFormat="1" applyFont="1" applyBorder="1" applyAlignment="1">
      <alignment horizontal="center" vertical="center"/>
    </xf>
    <xf numFmtId="0" fontId="26" fillId="0" borderId="29" xfId="0" applyFont="1" applyBorder="1" applyAlignment="1">
      <alignment horizontal="center" vertical="center" wrapText="1"/>
    </xf>
    <xf numFmtId="0" fontId="26" fillId="0" borderId="29" xfId="0" applyFont="1" applyBorder="1" applyAlignment="1">
      <alignment horizontal="center" vertical="center"/>
    </xf>
    <xf numFmtId="9" fontId="28" fillId="0" borderId="57" xfId="0" applyNumberFormat="1" applyFont="1" applyBorder="1" applyAlignment="1">
      <alignment horizontal="center" vertical="center"/>
    </xf>
    <xf numFmtId="0" fontId="26" fillId="0" borderId="57" xfId="0" applyFont="1" applyBorder="1" applyAlignment="1">
      <alignment horizontal="center" vertical="center"/>
    </xf>
    <xf numFmtId="9" fontId="27" fillId="0" borderId="29" xfId="0" applyNumberFormat="1" applyFont="1" applyBorder="1" applyAlignment="1">
      <alignment horizontal="center" vertical="center"/>
    </xf>
    <xf numFmtId="9" fontId="41" fillId="0" borderId="4" xfId="0" applyNumberFormat="1" applyFont="1" applyBorder="1" applyAlignment="1">
      <alignment horizontal="center" vertical="center"/>
    </xf>
    <xf numFmtId="0" fontId="27" fillId="0" borderId="29" xfId="0" applyFont="1" applyBorder="1" applyAlignment="1">
      <alignment horizontal="center" vertical="center" wrapText="1"/>
    </xf>
    <xf numFmtId="0" fontId="27" fillId="0" borderId="57" xfId="0" applyFont="1" applyBorder="1" applyAlignment="1">
      <alignment horizontal="center" vertical="center" wrapText="1"/>
    </xf>
    <xf numFmtId="0" fontId="42" fillId="0" borderId="0" xfId="0" applyFont="1"/>
    <xf numFmtId="0" fontId="3" fillId="20" borderId="30" xfId="0" applyFont="1" applyFill="1" applyBorder="1" applyAlignment="1">
      <alignment horizontal="center" vertical="center" wrapText="1" readingOrder="1"/>
    </xf>
    <xf numFmtId="0" fontId="6" fillId="0" borderId="7" xfId="0" applyFont="1" applyBorder="1" applyAlignment="1">
      <alignment horizontal="center" vertical="center" wrapText="1"/>
    </xf>
    <xf numFmtId="10" fontId="6" fillId="0" borderId="6" xfId="0" applyNumberFormat="1" applyFont="1" applyBorder="1" applyAlignment="1">
      <alignment horizontal="center" vertical="center"/>
    </xf>
    <xf numFmtId="0" fontId="3" fillId="0" borderId="6" xfId="0" applyFont="1" applyBorder="1" applyAlignment="1">
      <alignment horizontal="center" vertical="center" wrapText="1"/>
    </xf>
    <xf numFmtId="0" fontId="6" fillId="0" borderId="9" xfId="0" applyFont="1" applyBorder="1" applyAlignment="1">
      <alignment horizontal="center" vertical="center" wrapText="1"/>
    </xf>
    <xf numFmtId="9" fontId="6" fillId="0" borderId="7" xfId="1" applyFont="1" applyFill="1" applyBorder="1" applyAlignment="1">
      <alignment horizontal="center" vertical="center" wrapText="1"/>
    </xf>
    <xf numFmtId="9" fontId="6" fillId="0" borderId="6" xfId="0" applyNumberFormat="1" applyFont="1" applyBorder="1" applyAlignment="1">
      <alignment horizontal="center" vertical="center"/>
    </xf>
    <xf numFmtId="9" fontId="2" fillId="0" borderId="7" xfId="0" applyNumberFormat="1" applyFont="1" applyBorder="1" applyAlignment="1">
      <alignment horizontal="center" vertical="center" wrapText="1" readingOrder="1"/>
    </xf>
    <xf numFmtId="0" fontId="23" fillId="4" borderId="31" xfId="0" applyFont="1" applyFill="1" applyBorder="1" applyAlignment="1">
      <alignment horizontal="center" vertical="center" wrapText="1"/>
    </xf>
    <xf numFmtId="0" fontId="5" fillId="4" borderId="31" xfId="0" applyFont="1" applyFill="1" applyBorder="1" applyAlignment="1">
      <alignment horizontal="center" vertical="center" wrapText="1"/>
    </xf>
    <xf numFmtId="0" fontId="6" fillId="0" borderId="31" xfId="5" applyNumberFormat="1" applyFont="1" applyFill="1" applyBorder="1" applyAlignment="1">
      <alignment horizontal="center" vertical="center" wrapText="1"/>
    </xf>
    <xf numFmtId="165" fontId="3" fillId="0" borderId="31" xfId="5" applyNumberFormat="1" applyFont="1" applyFill="1" applyBorder="1" applyAlignment="1">
      <alignment horizontal="center" vertical="center"/>
    </xf>
    <xf numFmtId="9" fontId="6" fillId="0" borderId="31" xfId="5" applyFont="1" applyFill="1" applyBorder="1" applyAlignment="1">
      <alignment horizontal="center" vertical="center" wrapText="1"/>
    </xf>
    <xf numFmtId="0" fontId="3" fillId="0" borderId="31" xfId="0" applyFont="1" applyBorder="1" applyAlignment="1">
      <alignment horizontal="center" vertical="center" wrapText="1"/>
    </xf>
    <xf numFmtId="14" fontId="6" fillId="0" borderId="31" xfId="0" applyNumberFormat="1" applyFont="1" applyBorder="1" applyAlignment="1">
      <alignment horizontal="center" vertical="center" wrapText="1"/>
    </xf>
    <xf numFmtId="0" fontId="6" fillId="0" borderId="31" xfId="0" applyFont="1" applyBorder="1" applyAlignment="1">
      <alignment horizontal="center" vertical="center" wrapText="1"/>
    </xf>
    <xf numFmtId="9" fontId="6" fillId="0" borderId="31" xfId="0" applyNumberFormat="1" applyFont="1" applyBorder="1" applyAlignment="1">
      <alignment horizontal="center" vertical="center" wrapText="1"/>
    </xf>
    <xf numFmtId="14" fontId="3" fillId="0" borderId="31" xfId="0" applyNumberFormat="1" applyFont="1" applyBorder="1" applyAlignment="1">
      <alignment horizontal="center" vertical="center" wrapText="1"/>
    </xf>
    <xf numFmtId="0" fontId="6" fillId="0" borderId="31" xfId="0" applyFont="1" applyBorder="1"/>
    <xf numFmtId="165" fontId="6" fillId="0" borderId="16" xfId="5" applyNumberFormat="1" applyFont="1" applyFill="1" applyBorder="1" applyAlignment="1">
      <alignment horizontal="center" vertical="center"/>
    </xf>
    <xf numFmtId="9" fontId="6" fillId="0" borderId="31" xfId="5" applyNumberFormat="1" applyFont="1" applyFill="1" applyBorder="1" applyAlignment="1">
      <alignment horizontal="center" vertical="center"/>
    </xf>
    <xf numFmtId="165" fontId="6" fillId="0" borderId="31" xfId="5" applyNumberFormat="1" applyFont="1" applyFill="1" applyBorder="1" applyAlignment="1">
      <alignment horizontal="center" vertical="center"/>
    </xf>
    <xf numFmtId="165" fontId="6" fillId="0" borderId="31" xfId="5" applyNumberFormat="1" applyFont="1" applyFill="1" applyBorder="1" applyAlignment="1">
      <alignment horizontal="center" vertical="center" wrapText="1"/>
    </xf>
    <xf numFmtId="14" fontId="6" fillId="0" borderId="31" xfId="7" applyNumberFormat="1" applyFont="1" applyFill="1" applyBorder="1" applyAlignment="1">
      <alignment horizontal="center" vertical="center"/>
    </xf>
    <xf numFmtId="0" fontId="3" fillId="0" borderId="0" xfId="0" applyFont="1" applyAlignment="1">
      <alignment horizontal="center"/>
    </xf>
    <xf numFmtId="165" fontId="3" fillId="20" borderId="33" xfId="0" applyNumberFormat="1" applyFont="1" applyFill="1" applyBorder="1" applyAlignment="1">
      <alignment horizontal="center" vertical="center" wrapText="1" readingOrder="1"/>
    </xf>
    <xf numFmtId="9" fontId="3" fillId="20" borderId="33" xfId="0" applyNumberFormat="1" applyFont="1" applyFill="1" applyBorder="1" applyAlignment="1">
      <alignment horizontal="center" vertical="center" wrapText="1" readingOrder="1"/>
    </xf>
    <xf numFmtId="14" fontId="3" fillId="20" borderId="31" xfId="0" applyNumberFormat="1" applyFont="1" applyFill="1" applyBorder="1" applyAlignment="1">
      <alignment horizontal="center" vertical="center" wrapText="1" readingOrder="1"/>
    </xf>
    <xf numFmtId="9" fontId="3" fillId="20" borderId="31" xfId="1" applyFont="1" applyFill="1" applyBorder="1" applyAlignment="1">
      <alignment horizontal="center" vertical="center" wrapText="1" readingOrder="1"/>
    </xf>
    <xf numFmtId="0" fontId="2" fillId="0" borderId="14" xfId="0" applyFont="1" applyBorder="1" applyAlignment="1">
      <alignment wrapText="1"/>
    </xf>
    <xf numFmtId="0" fontId="3" fillId="8" borderId="15" xfId="0" applyFont="1" applyFill="1" applyBorder="1" applyAlignment="1">
      <alignment vertical="center" wrapText="1"/>
    </xf>
    <xf numFmtId="9" fontId="3" fillId="20" borderId="30" xfId="1" applyFont="1" applyFill="1" applyBorder="1" applyAlignment="1">
      <alignment horizontal="center" vertical="center" wrapText="1" readingOrder="1"/>
    </xf>
    <xf numFmtId="9" fontId="3" fillId="20" borderId="1" xfId="1" applyFont="1" applyFill="1" applyBorder="1" applyAlignment="1">
      <alignment horizontal="center" vertical="center" wrapText="1" readingOrder="1"/>
    </xf>
    <xf numFmtId="14" fontId="3" fillId="20" borderId="30" xfId="0" applyNumberFormat="1" applyFont="1" applyFill="1" applyBorder="1" applyAlignment="1">
      <alignment horizontal="center" vertical="center" wrapText="1" readingOrder="1"/>
    </xf>
    <xf numFmtId="14" fontId="3" fillId="3" borderId="30" xfId="0" applyNumberFormat="1" applyFont="1" applyFill="1" applyBorder="1" applyAlignment="1">
      <alignment horizontal="center" vertical="center" wrapText="1" readingOrder="1"/>
    </xf>
    <xf numFmtId="9" fontId="3" fillId="3" borderId="30" xfId="1" applyFont="1" applyFill="1" applyBorder="1" applyAlignment="1">
      <alignment horizontal="center" vertical="center" wrapText="1" readingOrder="1"/>
    </xf>
    <xf numFmtId="164" fontId="2" fillId="3" borderId="1" xfId="0" applyNumberFormat="1" applyFont="1" applyFill="1" applyBorder="1" applyAlignment="1">
      <alignment horizontal="center" vertical="center" wrapText="1" readingOrder="1"/>
    </xf>
    <xf numFmtId="9" fontId="2" fillId="3" borderId="1" xfId="0" applyNumberFormat="1" applyFont="1" applyFill="1" applyBorder="1" applyAlignment="1">
      <alignment horizontal="center" vertical="center" wrapText="1" readingOrder="1"/>
    </xf>
    <xf numFmtId="0" fontId="2" fillId="3" borderId="1" xfId="0" applyFont="1" applyFill="1" applyBorder="1" applyAlignment="1">
      <alignment horizontal="center" vertical="center" wrapText="1" readingOrder="1"/>
    </xf>
    <xf numFmtId="0" fontId="2" fillId="3" borderId="1" xfId="0" applyFont="1" applyFill="1" applyBorder="1" applyAlignment="1">
      <alignment vertical="center" wrapText="1" readingOrder="1"/>
    </xf>
    <xf numFmtId="0" fontId="2" fillId="3" borderId="6" xfId="0" applyFont="1" applyFill="1" applyBorder="1" applyAlignment="1">
      <alignment vertical="center" wrapText="1" readingOrder="1"/>
    </xf>
    <xf numFmtId="164" fontId="2" fillId="20" borderId="1" xfId="0" applyNumberFormat="1" applyFont="1" applyFill="1" applyBorder="1" applyAlignment="1">
      <alignment horizontal="center" vertical="center" wrapText="1" readingOrder="1"/>
    </xf>
    <xf numFmtId="0" fontId="3" fillId="20" borderId="30" xfId="0" applyFont="1" applyFill="1" applyBorder="1" applyAlignment="1">
      <alignment vertical="center" wrapText="1" readingOrder="1"/>
    </xf>
    <xf numFmtId="0" fontId="2" fillId="3" borderId="6" xfId="0" applyFont="1" applyFill="1" applyBorder="1" applyAlignment="1">
      <alignment horizontal="center" vertical="center" wrapText="1" readingOrder="1"/>
    </xf>
    <xf numFmtId="10" fontId="6" fillId="20" borderId="1" xfId="0" applyNumberFormat="1" applyFont="1" applyFill="1" applyBorder="1" applyAlignment="1">
      <alignment horizontal="center" vertical="center"/>
    </xf>
    <xf numFmtId="0" fontId="6" fillId="20" borderId="1" xfId="0" applyFont="1" applyFill="1" applyBorder="1" applyAlignment="1">
      <alignment horizontal="left" vertical="center" wrapText="1"/>
    </xf>
    <xf numFmtId="9" fontId="6" fillId="20" borderId="1" xfId="5" applyNumberFormat="1" applyFont="1" applyFill="1" applyBorder="1" applyAlignment="1">
      <alignment horizontal="center" vertical="center" wrapText="1"/>
    </xf>
    <xf numFmtId="0" fontId="6" fillId="20" borderId="1" xfId="0" applyFont="1" applyFill="1" applyBorder="1" applyAlignment="1">
      <alignment horizontal="center" vertical="center" wrapText="1"/>
    </xf>
    <xf numFmtId="14" fontId="6" fillId="20" borderId="1" xfId="0" applyNumberFormat="1" applyFont="1" applyFill="1" applyBorder="1" applyAlignment="1">
      <alignment horizontal="center" vertical="center" wrapText="1"/>
    </xf>
    <xf numFmtId="9" fontId="6" fillId="20" borderId="1" xfId="1" applyFont="1" applyFill="1" applyBorder="1" applyAlignment="1">
      <alignment horizontal="center" vertical="center"/>
    </xf>
    <xf numFmtId="0" fontId="2" fillId="20" borderId="1" xfId="0" applyFont="1" applyFill="1" applyBorder="1" applyAlignment="1">
      <alignment vertical="center" wrapText="1"/>
    </xf>
    <xf numFmtId="0" fontId="3" fillId="20" borderId="61" xfId="0" applyFont="1" applyFill="1" applyBorder="1" applyAlignment="1">
      <alignment horizontal="center" vertical="center" wrapText="1" readingOrder="1"/>
    </xf>
    <xf numFmtId="0" fontId="2" fillId="20" borderId="29" xfId="0" applyFont="1" applyFill="1" applyBorder="1" applyAlignment="1">
      <alignment vertical="center" wrapText="1"/>
    </xf>
    <xf numFmtId="0" fontId="2" fillId="0" borderId="7" xfId="0" applyFont="1" applyBorder="1" applyAlignment="1">
      <alignment horizontal="center" vertical="center"/>
    </xf>
    <xf numFmtId="0" fontId="2" fillId="0" borderId="29" xfId="0" applyFont="1" applyBorder="1" applyAlignment="1">
      <alignment horizontal="center" vertical="center" wrapText="1"/>
    </xf>
    <xf numFmtId="9" fontId="6" fillId="20" borderId="1" xfId="0" applyNumberFormat="1" applyFont="1" applyFill="1" applyBorder="1" applyAlignment="1">
      <alignment horizontal="center" vertical="center" wrapText="1"/>
    </xf>
    <xf numFmtId="0" fontId="3" fillId="20" borderId="1" xfId="4" applyFont="1" applyFill="1" applyBorder="1" applyAlignment="1">
      <alignment horizontal="center" vertical="center"/>
    </xf>
    <xf numFmtId="9" fontId="3" fillId="20" borderId="1" xfId="4" applyNumberFormat="1" applyFont="1" applyFill="1" applyBorder="1" applyAlignment="1">
      <alignment horizontal="center" vertical="center"/>
    </xf>
    <xf numFmtId="0" fontId="6" fillId="20" borderId="6" xfId="0" applyFont="1" applyFill="1" applyBorder="1" applyAlignment="1">
      <alignment horizontal="center" vertical="center" wrapText="1"/>
    </xf>
    <xf numFmtId="0" fontId="2" fillId="0" borderId="9" xfId="0" applyFont="1" applyBorder="1" applyAlignment="1">
      <alignment horizontal="center" vertical="center"/>
    </xf>
    <xf numFmtId="0" fontId="2" fillId="20" borderId="1" xfId="0" applyFont="1" applyFill="1" applyBorder="1" applyAlignment="1">
      <alignment horizontal="center" vertical="center" wrapText="1"/>
    </xf>
    <xf numFmtId="0" fontId="3" fillId="0" borderId="6" xfId="4" applyFont="1" applyBorder="1" applyAlignment="1">
      <alignment horizontal="center" vertical="center"/>
    </xf>
    <xf numFmtId="9" fontId="3" fillId="0" borderId="6" xfId="4" applyNumberFormat="1" applyFont="1" applyBorder="1" applyAlignment="1">
      <alignment horizontal="center" vertical="center"/>
    </xf>
    <xf numFmtId="9" fontId="6" fillId="0" borderId="7" xfId="5" applyNumberFormat="1" applyFont="1" applyBorder="1" applyAlignment="1">
      <alignment horizontal="center" vertical="center" wrapText="1"/>
    </xf>
    <xf numFmtId="14" fontId="6" fillId="3" borderId="7" xfId="0" applyNumberFormat="1" applyFont="1" applyFill="1" applyBorder="1" applyAlignment="1">
      <alignment horizontal="center" vertical="center" wrapText="1"/>
    </xf>
    <xf numFmtId="14" fontId="6" fillId="0" borderId="7" xfId="0" applyNumberFormat="1" applyFont="1" applyBorder="1" applyAlignment="1">
      <alignment horizontal="center" vertical="center" wrapText="1"/>
    </xf>
    <xf numFmtId="0" fontId="3" fillId="0" borderId="1" xfId="0" applyFont="1" applyBorder="1" applyAlignment="1">
      <alignment horizontal="justify" vertical="top" wrapText="1"/>
    </xf>
    <xf numFmtId="0" fontId="3" fillId="20" borderId="1" xfId="0" applyFont="1" applyFill="1" applyBorder="1" applyAlignment="1">
      <alignment horizontal="justify" vertical="top" wrapText="1"/>
    </xf>
    <xf numFmtId="0" fontId="3" fillId="0" borderId="6" xfId="0" applyFont="1" applyBorder="1" applyAlignment="1">
      <alignment horizontal="justify" vertical="top" wrapText="1"/>
    </xf>
    <xf numFmtId="0" fontId="27" fillId="0" borderId="32" xfId="0" applyFont="1" applyBorder="1" applyAlignment="1">
      <alignment wrapText="1"/>
    </xf>
    <xf numFmtId="14" fontId="26" fillId="20" borderId="1" xfId="0" applyNumberFormat="1" applyFont="1" applyFill="1" applyBorder="1" applyAlignment="1">
      <alignment horizontal="center" vertical="center"/>
    </xf>
    <xf numFmtId="14" fontId="26" fillId="0" borderId="29" xfId="0" applyNumberFormat="1" applyFont="1" applyBorder="1" applyAlignment="1">
      <alignment horizontal="center" vertical="center"/>
    </xf>
    <xf numFmtId="14" fontId="26" fillId="20" borderId="29" xfId="0" applyNumberFormat="1" applyFont="1" applyFill="1" applyBorder="1" applyAlignment="1">
      <alignment horizontal="center" vertical="center"/>
    </xf>
    <xf numFmtId="14" fontId="26" fillId="20" borderId="5" xfId="0" applyNumberFormat="1" applyFont="1" applyFill="1" applyBorder="1" applyAlignment="1">
      <alignment horizontal="center" vertical="center"/>
    </xf>
    <xf numFmtId="9" fontId="2" fillId="20" borderId="29" xfId="0" applyNumberFormat="1" applyFont="1" applyFill="1" applyBorder="1" applyAlignment="1">
      <alignment horizontal="center" vertical="center"/>
    </xf>
    <xf numFmtId="0" fontId="2" fillId="20" borderId="29" xfId="0" applyFont="1" applyFill="1" applyBorder="1" applyAlignment="1">
      <alignment horizontal="center" vertical="center" wrapText="1"/>
    </xf>
    <xf numFmtId="0" fontId="2" fillId="20" borderId="29" xfId="0" applyFont="1" applyFill="1" applyBorder="1" applyAlignment="1">
      <alignment wrapText="1"/>
    </xf>
    <xf numFmtId="9" fontId="43" fillId="20" borderId="29" xfId="0" applyNumberFormat="1" applyFont="1" applyFill="1" applyBorder="1" applyAlignment="1">
      <alignment horizontal="center" vertical="center"/>
    </xf>
    <xf numFmtId="0" fontId="43" fillId="20" borderId="29" xfId="0" applyFont="1" applyFill="1" applyBorder="1" applyAlignment="1">
      <alignment horizontal="center" vertical="center" wrapText="1"/>
    </xf>
    <xf numFmtId="0" fontId="26" fillId="0" borderId="59" xfId="0" applyFont="1" applyBorder="1" applyAlignment="1">
      <alignment vertical="center" wrapText="1"/>
    </xf>
    <xf numFmtId="14" fontId="26" fillId="20" borderId="57" xfId="0" applyNumberFormat="1" applyFont="1" applyFill="1" applyBorder="1" applyAlignment="1">
      <alignment horizontal="center" vertical="center"/>
    </xf>
    <xf numFmtId="14" fontId="26" fillId="0" borderId="1" xfId="0" applyNumberFormat="1" applyFont="1" applyBorder="1" applyAlignment="1">
      <alignment horizontal="center" vertical="center"/>
    </xf>
    <xf numFmtId="0" fontId="18" fillId="20" borderId="5" xfId="0" applyFont="1" applyFill="1" applyBorder="1" applyAlignment="1">
      <alignment horizontal="center" vertical="center" wrapText="1"/>
    </xf>
    <xf numFmtId="0" fontId="26" fillId="20" borderId="29" xfId="0" applyFont="1" applyFill="1" applyBorder="1" applyAlignment="1">
      <alignment vertical="center" wrapText="1"/>
    </xf>
    <xf numFmtId="9" fontId="26" fillId="20" borderId="29" xfId="0" applyNumberFormat="1" applyFont="1" applyFill="1" applyBorder="1" applyAlignment="1">
      <alignment horizontal="center" vertical="center"/>
    </xf>
    <xf numFmtId="0" fontId="26" fillId="20" borderId="29" xfId="0" applyFont="1" applyFill="1" applyBorder="1" applyAlignment="1">
      <alignment horizontal="center" vertical="center"/>
    </xf>
    <xf numFmtId="0" fontId="26" fillId="20" borderId="29" xfId="0" applyFont="1" applyFill="1" applyBorder="1" applyAlignment="1">
      <alignment wrapText="1"/>
    </xf>
    <xf numFmtId="9" fontId="40" fillId="20" borderId="29" xfId="0" applyNumberFormat="1" applyFont="1" applyFill="1" applyBorder="1" applyAlignment="1">
      <alignment horizontal="center" vertical="center"/>
    </xf>
    <xf numFmtId="14" fontId="28" fillId="0" borderId="57" xfId="0" applyNumberFormat="1" applyFont="1" applyBorder="1" applyAlignment="1">
      <alignment horizontal="center" vertical="center"/>
    </xf>
    <xf numFmtId="0" fontId="41" fillId="0" borderId="50" xfId="0" applyFont="1" applyBorder="1"/>
    <xf numFmtId="0" fontId="26" fillId="0" borderId="57" xfId="0" applyFont="1" applyBorder="1" applyAlignment="1">
      <alignment vertical="center" wrapText="1"/>
    </xf>
    <xf numFmtId="0" fontId="28" fillId="20" borderId="1" xfId="0" applyFont="1" applyFill="1" applyBorder="1" applyAlignment="1">
      <alignment horizontal="center" vertical="center"/>
    </xf>
    <xf numFmtId="0" fontId="28" fillId="20" borderId="1" xfId="0" applyFont="1" applyFill="1" applyBorder="1" applyAlignment="1">
      <alignment vertical="center" wrapText="1"/>
    </xf>
    <xf numFmtId="9" fontId="28" fillId="20" borderId="1" xfId="0" applyNumberFormat="1" applyFont="1" applyFill="1" applyBorder="1" applyAlignment="1">
      <alignment horizontal="center" vertical="center"/>
    </xf>
    <xf numFmtId="0" fontId="28" fillId="20" borderId="1" xfId="0" applyFont="1" applyFill="1" applyBorder="1" applyAlignment="1">
      <alignment wrapText="1"/>
    </xf>
    <xf numFmtId="14" fontId="28" fillId="20" borderId="1" xfId="0" applyNumberFormat="1" applyFont="1" applyFill="1" applyBorder="1" applyAlignment="1">
      <alignment horizontal="center" vertical="center"/>
    </xf>
    <xf numFmtId="9" fontId="18" fillId="0" borderId="15" xfId="0" applyNumberFormat="1" applyFont="1" applyBorder="1" applyAlignment="1">
      <alignment horizontal="center"/>
    </xf>
    <xf numFmtId="0" fontId="18" fillId="0" borderId="5" xfId="0" applyFont="1" applyBorder="1" applyAlignment="1">
      <alignment horizontal="center" vertical="center" wrapText="1"/>
    </xf>
    <xf numFmtId="9" fontId="18" fillId="20" borderId="16" xfId="0" applyNumberFormat="1" applyFont="1" applyFill="1" applyBorder="1" applyAlignment="1">
      <alignment horizontal="center" vertical="center"/>
    </xf>
    <xf numFmtId="9" fontId="18" fillId="20" borderId="29" xfId="0" applyNumberFormat="1" applyFont="1" applyFill="1" applyBorder="1" applyAlignment="1">
      <alignment horizontal="center"/>
    </xf>
    <xf numFmtId="0" fontId="2" fillId="20" borderId="15" xfId="0" applyFont="1" applyFill="1" applyBorder="1" applyAlignment="1">
      <alignment wrapText="1"/>
    </xf>
    <xf numFmtId="14" fontId="2" fillId="20" borderId="16" xfId="0" applyNumberFormat="1" applyFont="1" applyFill="1" applyBorder="1" applyAlignment="1">
      <alignment horizontal="center" vertical="center"/>
    </xf>
    <xf numFmtId="14" fontId="2" fillId="0" borderId="29" xfId="0" applyNumberFormat="1" applyFont="1" applyBorder="1" applyAlignment="1">
      <alignment horizontal="center" vertical="center"/>
    </xf>
    <xf numFmtId="14" fontId="2" fillId="20" borderId="29" xfId="0" applyNumberFormat="1" applyFont="1" applyFill="1" applyBorder="1" applyAlignment="1">
      <alignment horizontal="center" vertical="center"/>
    </xf>
    <xf numFmtId="0" fontId="2" fillId="0" borderId="15" xfId="0" applyFont="1" applyBorder="1" applyAlignment="1">
      <alignment horizontal="center" vertical="center" wrapText="1"/>
    </xf>
    <xf numFmtId="0" fontId="2" fillId="20" borderId="15" xfId="0" applyFont="1" applyFill="1" applyBorder="1" applyAlignment="1">
      <alignment horizontal="center" vertical="center" wrapText="1"/>
    </xf>
    <xf numFmtId="0" fontId="20" fillId="20" borderId="1" xfId="0" applyFont="1" applyFill="1" applyBorder="1" applyAlignment="1">
      <alignment horizontal="center" vertical="center" wrapText="1" readingOrder="1"/>
    </xf>
    <xf numFmtId="0" fontId="39" fillId="23" borderId="44" xfId="0" applyFont="1" applyFill="1" applyBorder="1" applyAlignment="1">
      <alignment horizontal="center" vertical="center" wrapText="1"/>
    </xf>
    <xf numFmtId="9" fontId="3" fillId="20" borderId="1" xfId="0" applyNumberFormat="1" applyFont="1" applyFill="1" applyBorder="1" applyAlignment="1">
      <alignment horizontal="center" vertical="center" wrapText="1"/>
    </xf>
    <xf numFmtId="0" fontId="3" fillId="20" borderId="1" xfId="0" applyFont="1" applyFill="1" applyBorder="1" applyAlignment="1">
      <alignment horizontal="left" vertical="center" wrapText="1"/>
    </xf>
    <xf numFmtId="9" fontId="6" fillId="0" borderId="7" xfId="0" applyNumberFormat="1" applyFont="1" applyBorder="1" applyAlignment="1">
      <alignment horizontal="center" vertical="center"/>
    </xf>
    <xf numFmtId="0" fontId="6" fillId="0" borderId="7" xfId="0" applyFont="1" applyBorder="1" applyAlignment="1">
      <alignment horizontal="left" vertical="center"/>
    </xf>
    <xf numFmtId="14" fontId="6" fillId="0" borderId="7" xfId="0" applyNumberFormat="1" applyFont="1" applyBorder="1" applyAlignment="1">
      <alignment horizontal="center" vertical="center"/>
    </xf>
    <xf numFmtId="0" fontId="6" fillId="20" borderId="1" xfId="0" applyFont="1" applyFill="1" applyBorder="1" applyAlignment="1">
      <alignment horizontal="center" vertical="center"/>
    </xf>
    <xf numFmtId="9" fontId="6" fillId="20" borderId="1" xfId="0" applyNumberFormat="1" applyFont="1" applyFill="1" applyBorder="1" applyAlignment="1">
      <alignment horizontal="center" vertical="center"/>
    </xf>
    <xf numFmtId="0" fontId="6" fillId="20" borderId="1" xfId="0" applyFont="1" applyFill="1" applyBorder="1" applyAlignment="1">
      <alignment vertical="center" wrapText="1"/>
    </xf>
    <xf numFmtId="0" fontId="6" fillId="20" borderId="1" xfId="0" applyFont="1" applyFill="1" applyBorder="1" applyAlignment="1">
      <alignment horizontal="left" vertical="center"/>
    </xf>
    <xf numFmtId="0" fontId="6" fillId="20" borderId="1" xfId="0" applyFont="1" applyFill="1" applyBorder="1" applyAlignment="1">
      <alignment wrapText="1"/>
    </xf>
    <xf numFmtId="14" fontId="6" fillId="20" borderId="1" xfId="0" applyNumberFormat="1" applyFont="1" applyFill="1" applyBorder="1" applyAlignment="1">
      <alignment horizontal="center" vertical="center"/>
    </xf>
    <xf numFmtId="0" fontId="6" fillId="0" borderId="6" xfId="0" applyFont="1" applyBorder="1" applyAlignment="1">
      <alignment horizontal="left" vertical="center"/>
    </xf>
    <xf numFmtId="0" fontId="6" fillId="0" borderId="6" xfId="0" applyFont="1" applyBorder="1" applyAlignment="1">
      <alignment vertical="center" wrapText="1"/>
    </xf>
    <xf numFmtId="14" fontId="6" fillId="0" borderId="6" xfId="0" applyNumberFormat="1" applyFont="1" applyBorder="1" applyAlignment="1">
      <alignment horizontal="center" vertical="center"/>
    </xf>
    <xf numFmtId="0" fontId="3" fillId="3" borderId="6" xfId="0" applyFont="1" applyFill="1" applyBorder="1" applyAlignment="1">
      <alignment horizontal="left" vertical="center" wrapText="1"/>
    </xf>
    <xf numFmtId="0" fontId="3" fillId="3" borderId="1" xfId="0" applyFont="1" applyFill="1" applyBorder="1" applyAlignment="1">
      <alignment horizontal="justify" vertical="center" wrapText="1"/>
    </xf>
    <xf numFmtId="9" fontId="3" fillId="20" borderId="1" xfId="1" applyFont="1" applyFill="1" applyBorder="1" applyAlignment="1">
      <alignment horizontal="center" vertical="center" wrapText="1"/>
    </xf>
    <xf numFmtId="0" fontId="3" fillId="20" borderId="1" xfId="0" applyFont="1" applyFill="1" applyBorder="1" applyAlignment="1">
      <alignment horizontal="justify" vertical="center" wrapText="1"/>
    </xf>
    <xf numFmtId="9" fontId="3" fillId="0" borderId="6" xfId="1" applyFont="1" applyFill="1" applyBorder="1" applyAlignment="1">
      <alignment horizontal="center" vertical="center" wrapText="1"/>
    </xf>
    <xf numFmtId="165" fontId="3" fillId="20" borderId="31" xfId="5" applyNumberFormat="1" applyFont="1" applyFill="1" applyBorder="1" applyAlignment="1">
      <alignment horizontal="center" vertical="center"/>
    </xf>
    <xf numFmtId="9" fontId="6" fillId="20" borderId="31" xfId="5" applyFont="1" applyFill="1" applyBorder="1" applyAlignment="1">
      <alignment horizontal="center" vertical="center" wrapText="1"/>
    </xf>
    <xf numFmtId="0" fontId="3" fillId="20" borderId="31" xfId="0" applyFont="1" applyFill="1" applyBorder="1" applyAlignment="1">
      <alignment horizontal="center" vertical="center" wrapText="1"/>
    </xf>
    <xf numFmtId="9" fontId="3" fillId="20" borderId="31" xfId="5" applyNumberFormat="1" applyFont="1" applyFill="1" applyBorder="1" applyAlignment="1">
      <alignment horizontal="center" vertical="center" wrapText="1"/>
    </xf>
    <xf numFmtId="14" fontId="6" fillId="20" borderId="31" xfId="0" applyNumberFormat="1" applyFont="1" applyFill="1" applyBorder="1" applyAlignment="1">
      <alignment horizontal="center" vertical="center" wrapText="1"/>
    </xf>
    <xf numFmtId="0" fontId="6" fillId="20" borderId="31" xfId="0" applyFont="1" applyFill="1" applyBorder="1" applyAlignment="1">
      <alignment horizontal="center" vertical="center" wrapText="1"/>
    </xf>
    <xf numFmtId="9" fontId="6" fillId="20" borderId="31" xfId="5" applyNumberFormat="1" applyFont="1" applyFill="1" applyBorder="1" applyAlignment="1">
      <alignment horizontal="center" vertical="center" wrapText="1"/>
    </xf>
    <xf numFmtId="14" fontId="3" fillId="20" borderId="31" xfId="0" applyNumberFormat="1" applyFont="1" applyFill="1" applyBorder="1" applyAlignment="1">
      <alignment horizontal="center" vertical="center" wrapText="1"/>
    </xf>
    <xf numFmtId="9" fontId="26" fillId="20" borderId="38" xfId="0" applyNumberFormat="1" applyFont="1" applyFill="1" applyBorder="1" applyAlignment="1">
      <alignment horizontal="center" vertical="center" wrapText="1" readingOrder="1"/>
    </xf>
    <xf numFmtId="0" fontId="26" fillId="20" borderId="38" xfId="0" applyFont="1" applyFill="1" applyBorder="1" applyAlignment="1">
      <alignment horizontal="center" vertical="center" wrapText="1"/>
    </xf>
    <xf numFmtId="9" fontId="26" fillId="20" borderId="31" xfId="0" applyNumberFormat="1" applyFont="1" applyFill="1" applyBorder="1" applyAlignment="1">
      <alignment horizontal="center" vertical="center" wrapText="1" readingOrder="1"/>
    </xf>
    <xf numFmtId="0" fontId="26" fillId="20" borderId="31" xfId="0" applyFont="1" applyFill="1" applyBorder="1" applyAlignment="1">
      <alignment horizontal="center" vertical="center" wrapText="1"/>
    </xf>
    <xf numFmtId="14" fontId="26" fillId="20" borderId="31" xfId="0" applyNumberFormat="1" applyFont="1" applyFill="1" applyBorder="1" applyAlignment="1">
      <alignment horizontal="center" vertical="center" wrapText="1"/>
    </xf>
    <xf numFmtId="9" fontId="26" fillId="20" borderId="4" xfId="0" applyNumberFormat="1" applyFont="1" applyFill="1" applyBorder="1" applyAlignment="1">
      <alignment horizontal="center" vertical="center" wrapText="1" readingOrder="1"/>
    </xf>
    <xf numFmtId="0" fontId="26" fillId="20" borderId="4" xfId="0" applyFont="1" applyFill="1" applyBorder="1" applyAlignment="1">
      <alignment horizontal="center" vertical="center" wrapText="1" readingOrder="1"/>
    </xf>
    <xf numFmtId="14" fontId="26" fillId="20" borderId="4" xfId="0" applyNumberFormat="1" applyFont="1" applyFill="1" applyBorder="1" applyAlignment="1">
      <alignment horizontal="center" vertical="center" wrapText="1"/>
    </xf>
    <xf numFmtId="9" fontId="28" fillId="20" borderId="31" xfId="0" applyNumberFormat="1" applyFont="1" applyFill="1" applyBorder="1" applyAlignment="1">
      <alignment horizontal="center" vertical="center" wrapText="1" readingOrder="1"/>
    </xf>
    <xf numFmtId="0" fontId="28" fillId="20" borderId="31" xfId="0" applyFont="1" applyFill="1" applyBorder="1" applyAlignment="1">
      <alignment horizontal="center" vertical="center" wrapText="1" readingOrder="1"/>
    </xf>
    <xf numFmtId="14" fontId="28" fillId="20" borderId="31" xfId="0" applyNumberFormat="1" applyFont="1" applyFill="1" applyBorder="1" applyAlignment="1">
      <alignment horizontal="center" vertical="center" wrapText="1"/>
    </xf>
    <xf numFmtId="9" fontId="28" fillId="20" borderId="42" xfId="0" applyNumberFormat="1" applyFont="1" applyFill="1" applyBorder="1" applyAlignment="1">
      <alignment horizontal="center" vertical="center" wrapText="1" readingOrder="1"/>
    </xf>
    <xf numFmtId="0" fontId="26" fillId="20" borderId="42" xfId="0" applyFont="1" applyFill="1" applyBorder="1" applyAlignment="1">
      <alignment horizontal="center" vertical="center" wrapText="1"/>
    </xf>
    <xf numFmtId="14" fontId="25" fillId="20" borderId="38" xfId="0" applyNumberFormat="1" applyFont="1" applyFill="1" applyBorder="1" applyAlignment="1">
      <alignment horizontal="center" vertical="center" wrapText="1"/>
    </xf>
    <xf numFmtId="0" fontId="25" fillId="20" borderId="38" xfId="0" applyFont="1" applyFill="1" applyBorder="1" applyAlignment="1">
      <alignment horizontal="left" vertical="center" wrapText="1"/>
    </xf>
    <xf numFmtId="0" fontId="25" fillId="20" borderId="31" xfId="0" applyFont="1" applyFill="1" applyBorder="1" applyAlignment="1">
      <alignment horizontal="left" vertical="center" wrapText="1"/>
    </xf>
    <xf numFmtId="0" fontId="26" fillId="20" borderId="4" xfId="0" applyFont="1" applyFill="1" applyBorder="1" applyAlignment="1">
      <alignment horizontal="left" vertical="center" wrapText="1"/>
    </xf>
    <xf numFmtId="0" fontId="25" fillId="3" borderId="31" xfId="0" applyFont="1" applyFill="1" applyBorder="1" applyAlignment="1">
      <alignment horizontal="left" vertical="center" wrapText="1" readingOrder="1"/>
    </xf>
    <xf numFmtId="0" fontId="26" fillId="3" borderId="31" xfId="0" applyFont="1" applyFill="1" applyBorder="1" applyAlignment="1">
      <alignment horizontal="left" vertical="center" wrapText="1" readingOrder="1"/>
    </xf>
    <xf numFmtId="0" fontId="25" fillId="3" borderId="31" xfId="0" applyFont="1" applyFill="1" applyBorder="1" applyAlignment="1">
      <alignment horizontal="left" vertical="center" wrapText="1"/>
    </xf>
    <xf numFmtId="0" fontId="26" fillId="3" borderId="31" xfId="0" applyFont="1" applyFill="1" applyBorder="1" applyAlignment="1">
      <alignment horizontal="left" vertical="center" wrapText="1"/>
    </xf>
    <xf numFmtId="0" fontId="25" fillId="20" borderId="31" xfId="0" applyFont="1" applyFill="1" applyBorder="1" applyAlignment="1">
      <alignment horizontal="left" vertical="center" wrapText="1" readingOrder="1"/>
    </xf>
    <xf numFmtId="0" fontId="26" fillId="20" borderId="31" xfId="0" applyFont="1" applyFill="1" applyBorder="1" applyAlignment="1">
      <alignment horizontal="left" vertical="center" wrapText="1" readingOrder="1"/>
    </xf>
    <xf numFmtId="0" fontId="28" fillId="20" borderId="42" xfId="0" applyFont="1" applyFill="1" applyBorder="1" applyAlignment="1">
      <alignment horizontal="left" vertical="center" wrapText="1" readingOrder="1"/>
    </xf>
    <xf numFmtId="0" fontId="3" fillId="0" borderId="0" xfId="0" applyFont="1" applyAlignment="1">
      <alignment wrapText="1"/>
    </xf>
    <xf numFmtId="0" fontId="3" fillId="0" borderId="0" xfId="0" applyFont="1" applyAlignment="1">
      <alignment vertical="center" wrapText="1"/>
    </xf>
    <xf numFmtId="0" fontId="3" fillId="0" borderId="12" xfId="0" applyFont="1" applyBorder="1" applyAlignment="1">
      <alignment horizontal="center" vertical="center" wrapText="1"/>
    </xf>
    <xf numFmtId="0" fontId="20" fillId="4" borderId="6" xfId="0" applyFont="1" applyFill="1" applyBorder="1" applyAlignment="1">
      <alignment horizontal="center" vertical="center" wrapText="1"/>
    </xf>
    <xf numFmtId="9" fontId="3" fillId="0" borderId="46" xfId="0" applyNumberFormat="1" applyFont="1" applyBorder="1" applyAlignment="1">
      <alignment horizontal="center" vertical="center"/>
    </xf>
    <xf numFmtId="0" fontId="3" fillId="0" borderId="46" xfId="0" applyFont="1" applyBorder="1" applyAlignment="1">
      <alignment horizontal="center" vertical="center"/>
    </xf>
    <xf numFmtId="0" fontId="3" fillId="0" borderId="46" xfId="0" applyFont="1" applyBorder="1" applyAlignment="1">
      <alignment horizontal="left" vertical="center"/>
    </xf>
    <xf numFmtId="14" fontId="3" fillId="0" borderId="46"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14" fontId="3" fillId="0" borderId="7" xfId="0" applyNumberFormat="1" applyFont="1" applyBorder="1" applyAlignment="1">
      <alignment horizontal="center" vertical="center"/>
    </xf>
    <xf numFmtId="9" fontId="3" fillId="0" borderId="7" xfId="0" applyNumberFormat="1" applyFont="1" applyBorder="1" applyAlignment="1">
      <alignment horizontal="center" vertical="center"/>
    </xf>
    <xf numFmtId="0" fontId="3" fillId="0" borderId="7" xfId="0" applyFont="1" applyBorder="1" applyAlignment="1">
      <alignment horizontal="center" vertical="center"/>
    </xf>
    <xf numFmtId="0" fontId="3" fillId="0" borderId="7" xfId="0" applyFont="1" applyBorder="1" applyAlignment="1">
      <alignment vertical="center"/>
    </xf>
    <xf numFmtId="0" fontId="3" fillId="0" borderId="0" xfId="0" applyFont="1" applyAlignment="1">
      <alignment horizontal="left"/>
    </xf>
    <xf numFmtId="10" fontId="8" fillId="0" borderId="0" xfId="1" applyNumberFormat="1" applyFont="1"/>
    <xf numFmtId="0" fontId="3" fillId="20" borderId="46" xfId="0" applyFont="1" applyFill="1" applyBorder="1" applyAlignment="1">
      <alignment vertical="center" wrapText="1"/>
    </xf>
    <xf numFmtId="0" fontId="3" fillId="20" borderId="46" xfId="0" applyFont="1" applyFill="1" applyBorder="1" applyAlignment="1">
      <alignment horizontal="center" vertical="center" wrapText="1"/>
    </xf>
    <xf numFmtId="0" fontId="3" fillId="20" borderId="46" xfId="0" applyFont="1" applyFill="1" applyBorder="1" applyAlignment="1">
      <alignment horizontal="left" vertical="center" wrapText="1"/>
    </xf>
    <xf numFmtId="14" fontId="3" fillId="20" borderId="46" xfId="0" applyNumberFormat="1" applyFont="1" applyFill="1" applyBorder="1" applyAlignment="1">
      <alignment horizontal="center" vertical="center" wrapText="1"/>
    </xf>
    <xf numFmtId="0" fontId="3" fillId="20" borderId="48" xfId="0" applyFont="1" applyFill="1" applyBorder="1" applyAlignment="1">
      <alignment horizontal="center" vertical="center"/>
    </xf>
    <xf numFmtId="0" fontId="3" fillId="20" borderId="48" xfId="0" applyFont="1" applyFill="1" applyBorder="1" applyAlignment="1">
      <alignment horizontal="left" vertical="center" wrapText="1"/>
    </xf>
    <xf numFmtId="14" fontId="3" fillId="20" borderId="48" xfId="0" applyNumberFormat="1" applyFont="1" applyFill="1" applyBorder="1" applyAlignment="1">
      <alignment horizontal="center" vertical="center" wrapText="1"/>
    </xf>
    <xf numFmtId="9" fontId="3" fillId="0" borderId="6" xfId="0" applyNumberFormat="1" applyFont="1" applyBorder="1" applyAlignment="1">
      <alignment horizontal="center" vertical="center"/>
    </xf>
    <xf numFmtId="0" fontId="3" fillId="0" borderId="6" xfId="0" applyFont="1" applyBorder="1" applyAlignment="1">
      <alignment horizontal="center" vertical="center"/>
    </xf>
    <xf numFmtId="0" fontId="3" fillId="0" borderId="6" xfId="0" applyFont="1" applyBorder="1" applyAlignment="1">
      <alignment horizontal="left" vertical="center"/>
    </xf>
    <xf numFmtId="14" fontId="3" fillId="0" borderId="6" xfId="0" applyNumberFormat="1" applyFont="1" applyBorder="1" applyAlignment="1">
      <alignment horizontal="center" vertical="center"/>
    </xf>
    <xf numFmtId="0" fontId="3" fillId="20" borderId="1" xfId="0" applyFont="1" applyFill="1" applyBorder="1" applyAlignment="1">
      <alignment vertical="center"/>
    </xf>
    <xf numFmtId="0" fontId="3" fillId="20" borderId="1" xfId="0" applyFont="1" applyFill="1" applyBorder="1" applyAlignment="1">
      <alignment horizontal="left" vertical="center"/>
    </xf>
    <xf numFmtId="1" fontId="5" fillId="4" borderId="6" xfId="1" applyNumberFormat="1" applyFont="1" applyFill="1" applyBorder="1" applyAlignment="1">
      <alignment horizontal="center" vertical="center" wrapText="1"/>
    </xf>
    <xf numFmtId="0" fontId="45" fillId="6" borderId="1" xfId="0" applyFont="1" applyFill="1" applyBorder="1" applyAlignment="1">
      <alignment horizontal="center" vertical="center" wrapText="1"/>
    </xf>
    <xf numFmtId="9" fontId="45" fillId="6" borderId="1" xfId="1" applyFont="1" applyFill="1" applyBorder="1" applyAlignment="1">
      <alignment horizontal="center" vertical="center" wrapText="1"/>
    </xf>
    <xf numFmtId="168" fontId="45" fillId="6" borderId="1" xfId="0" applyNumberFormat="1" applyFont="1" applyFill="1" applyBorder="1" applyAlignment="1">
      <alignment horizontal="center" vertical="center" wrapText="1"/>
    </xf>
    <xf numFmtId="0" fontId="38" fillId="21" borderId="51" xfId="0" applyFont="1" applyFill="1" applyBorder="1" applyAlignment="1">
      <alignment horizontal="center" vertical="center" wrapText="1"/>
    </xf>
    <xf numFmtId="0" fontId="2" fillId="20" borderId="1" xfId="0" applyFont="1" applyFill="1" applyBorder="1" applyAlignment="1">
      <alignment horizontal="left" vertical="center" wrapText="1"/>
    </xf>
    <xf numFmtId="9" fontId="2" fillId="20" borderId="1" xfId="0" applyNumberFormat="1" applyFont="1" applyFill="1" applyBorder="1" applyAlignment="1">
      <alignment horizontal="center" vertical="center" wrapText="1"/>
    </xf>
    <xf numFmtId="14" fontId="2" fillId="20" borderId="1" xfId="0" applyNumberFormat="1" applyFont="1" applyFill="1" applyBorder="1" applyAlignment="1">
      <alignment horizontal="center" vertical="center" wrapText="1"/>
    </xf>
    <xf numFmtId="0" fontId="38" fillId="21" borderId="31" xfId="0" applyFont="1" applyFill="1" applyBorder="1" applyAlignment="1">
      <alignment horizontal="center" vertical="center" wrapText="1" readingOrder="1"/>
    </xf>
    <xf numFmtId="0" fontId="38" fillId="21" borderId="4" xfId="0" applyFont="1" applyFill="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31" xfId="0" applyFont="1" applyBorder="1" applyAlignment="1">
      <alignment horizontal="left" vertical="center" wrapText="1" readingOrder="1"/>
    </xf>
    <xf numFmtId="9" fontId="2" fillId="0" borderId="31" xfId="0" applyNumberFormat="1" applyFont="1" applyBorder="1" applyAlignment="1">
      <alignment horizontal="center" vertical="center" wrapText="1" readingOrder="1"/>
    </xf>
    <xf numFmtId="14" fontId="2" fillId="0" borderId="32" xfId="0" applyNumberFormat="1" applyFont="1" applyBorder="1" applyAlignment="1">
      <alignment horizontal="center" vertical="center" wrapText="1" readingOrder="1"/>
    </xf>
    <xf numFmtId="2" fontId="0" fillId="0" borderId="0" xfId="1" applyNumberFormat="1" applyFont="1"/>
    <xf numFmtId="9" fontId="2" fillId="0" borderId="5" xfId="0" applyNumberFormat="1" applyFont="1" applyBorder="1" applyAlignment="1">
      <alignment horizontal="center" vertical="center" wrapText="1" readingOrder="1"/>
    </xf>
    <xf numFmtId="0" fontId="2" fillId="0" borderId="4" xfId="0" applyFont="1" applyBorder="1" applyAlignment="1">
      <alignment horizontal="center" vertical="center" wrapText="1" readingOrder="1"/>
    </xf>
    <xf numFmtId="14" fontId="2" fillId="0" borderId="10" xfId="0" applyNumberFormat="1" applyFont="1" applyBorder="1" applyAlignment="1">
      <alignment horizontal="center" vertical="center" wrapText="1" readingOrder="1"/>
    </xf>
    <xf numFmtId="14" fontId="2" fillId="0" borderId="31" xfId="0" applyNumberFormat="1" applyFont="1" applyBorder="1" applyAlignment="1">
      <alignment horizontal="center" vertical="center" wrapText="1" readingOrder="1"/>
    </xf>
    <xf numFmtId="0" fontId="2" fillId="0" borderId="32" xfId="0" applyFont="1" applyBorder="1" applyAlignment="1">
      <alignment horizontal="center" vertical="center" wrapText="1" readingOrder="1"/>
    </xf>
    <xf numFmtId="14" fontId="2" fillId="0" borderId="6" xfId="0" applyNumberFormat="1" applyFont="1" applyBorder="1" applyAlignment="1">
      <alignment horizontal="center" vertical="center" wrapText="1" readingOrder="1"/>
    </xf>
    <xf numFmtId="14" fontId="2" fillId="0" borderId="7" xfId="0" applyNumberFormat="1" applyFont="1" applyBorder="1" applyAlignment="1">
      <alignment horizontal="center" vertical="center" wrapText="1" readingOrder="1"/>
    </xf>
    <xf numFmtId="0" fontId="2" fillId="0" borderId="10" xfId="0" applyFont="1" applyBorder="1" applyAlignment="1">
      <alignment horizontal="center" vertical="center" wrapText="1" readingOrder="1"/>
    </xf>
    <xf numFmtId="9" fontId="2" fillId="20" borderId="31" xfId="0" applyNumberFormat="1" applyFont="1" applyFill="1" applyBorder="1" applyAlignment="1">
      <alignment horizontal="center" vertical="center" wrapText="1" readingOrder="1"/>
    </xf>
    <xf numFmtId="0" fontId="2" fillId="20" borderId="31" xfId="0" applyFont="1" applyFill="1" applyBorder="1" applyAlignment="1">
      <alignment horizontal="left" vertical="center" wrapText="1" readingOrder="1"/>
    </xf>
    <xf numFmtId="0" fontId="2" fillId="20" borderId="4" xfId="0" applyFont="1" applyFill="1" applyBorder="1" applyAlignment="1">
      <alignment horizontal="center" vertical="center" wrapText="1" readingOrder="1"/>
    </xf>
    <xf numFmtId="0" fontId="2" fillId="20" borderId="4" xfId="0" applyFont="1" applyFill="1" applyBorder="1" applyAlignment="1">
      <alignment horizontal="left" vertical="center" wrapText="1" readingOrder="1"/>
    </xf>
    <xf numFmtId="9" fontId="2" fillId="20" borderId="4" xfId="0" applyNumberFormat="1" applyFont="1" applyFill="1" applyBorder="1" applyAlignment="1">
      <alignment horizontal="center" vertical="center" wrapText="1" readingOrder="1"/>
    </xf>
    <xf numFmtId="14" fontId="2" fillId="20" borderId="10" xfId="0" applyNumberFormat="1" applyFont="1" applyFill="1" applyBorder="1" applyAlignment="1">
      <alignment horizontal="center" vertical="center" wrapText="1" readingOrder="1"/>
    </xf>
    <xf numFmtId="0" fontId="2" fillId="20" borderId="32" xfId="0" applyFont="1" applyFill="1" applyBorder="1" applyAlignment="1">
      <alignment horizontal="center" vertical="center" wrapText="1" readingOrder="1"/>
    </xf>
    <xf numFmtId="14" fontId="2" fillId="20" borderId="31" xfId="0" applyNumberFormat="1" applyFont="1" applyFill="1" applyBorder="1" applyAlignment="1">
      <alignment horizontal="center" vertical="center" wrapText="1" readingOrder="1"/>
    </xf>
    <xf numFmtId="14" fontId="2" fillId="20" borderId="7" xfId="0" applyNumberFormat="1" applyFont="1" applyFill="1" applyBorder="1" applyAlignment="1">
      <alignment horizontal="center" vertical="center" wrapText="1" readingOrder="1"/>
    </xf>
    <xf numFmtId="0" fontId="2" fillId="20" borderId="10" xfId="0" applyFont="1" applyFill="1" applyBorder="1" applyAlignment="1">
      <alignment horizontal="center" vertical="center" wrapText="1" readingOrder="1"/>
    </xf>
    <xf numFmtId="14" fontId="2" fillId="20" borderId="43" xfId="0" applyNumberFormat="1" applyFont="1" applyFill="1" applyBorder="1" applyAlignment="1">
      <alignment horizontal="center" vertical="center" wrapText="1" readingOrder="1"/>
    </xf>
    <xf numFmtId="14" fontId="2" fillId="20" borderId="9" xfId="0" applyNumberFormat="1" applyFont="1" applyFill="1" applyBorder="1" applyAlignment="1">
      <alignment horizontal="center" vertical="center" wrapText="1" readingOrder="1"/>
    </xf>
    <xf numFmtId="9" fontId="6" fillId="20" borderId="1" xfId="1" applyFont="1" applyFill="1" applyBorder="1" applyAlignment="1">
      <alignment horizontal="center" vertical="center" wrapText="1"/>
    </xf>
    <xf numFmtId="9" fontId="6" fillId="0" borderId="6" xfId="1" applyFont="1" applyFill="1" applyBorder="1" applyAlignment="1">
      <alignment horizontal="center" vertical="center"/>
    </xf>
    <xf numFmtId="0" fontId="23" fillId="2" borderId="2" xfId="0" applyFont="1" applyFill="1" applyBorder="1" applyAlignment="1">
      <alignment vertical="center" wrapText="1"/>
    </xf>
    <xf numFmtId="0" fontId="23" fillId="2" borderId="3" xfId="0" applyFont="1" applyFill="1" applyBorder="1" applyAlignment="1">
      <alignment vertical="center" wrapText="1"/>
    </xf>
    <xf numFmtId="0" fontId="23" fillId="2" borderId="3" xfId="0" applyFont="1" applyFill="1" applyBorder="1" applyAlignment="1">
      <alignment horizontal="center" vertical="center" wrapText="1"/>
    </xf>
    <xf numFmtId="0" fontId="23" fillId="2" borderId="3" xfId="0" applyFont="1" applyFill="1" applyBorder="1" applyAlignment="1">
      <alignment horizontal="center" wrapText="1"/>
    </xf>
    <xf numFmtId="0" fontId="23" fillId="2" borderId="11" xfId="0" applyFont="1" applyFill="1" applyBorder="1" applyAlignment="1">
      <alignment horizontal="center" wrapText="1"/>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wrapText="1"/>
    </xf>
    <xf numFmtId="0" fontId="6" fillId="0" borderId="7" xfId="1" applyNumberFormat="1" applyFont="1" applyBorder="1" applyAlignment="1">
      <alignment horizontal="center" vertical="center" wrapText="1"/>
    </xf>
    <xf numFmtId="9" fontId="2" fillId="20" borderId="1" xfId="0" applyNumberFormat="1" applyFont="1" applyFill="1" applyBorder="1" applyAlignment="1">
      <alignment horizontal="center" vertical="center" wrapText="1" readingOrder="1"/>
    </xf>
    <xf numFmtId="0" fontId="2" fillId="20" borderId="1" xfId="0" applyFont="1" applyFill="1" applyBorder="1" applyAlignment="1">
      <alignment vertical="center" wrapText="1" readingOrder="1"/>
    </xf>
    <xf numFmtId="0" fontId="6" fillId="20" borderId="1" xfId="1" applyNumberFormat="1" applyFont="1" applyFill="1" applyBorder="1" applyAlignment="1">
      <alignment horizontal="center" vertical="center" wrapText="1"/>
    </xf>
    <xf numFmtId="0" fontId="2" fillId="0" borderId="6" xfId="0" applyFont="1" applyBorder="1" applyAlignment="1">
      <alignment vertical="center" wrapText="1" readingOrder="1"/>
    </xf>
    <xf numFmtId="0" fontId="2" fillId="0" borderId="6" xfId="0" applyFont="1" applyBorder="1" applyAlignment="1">
      <alignment horizontal="center" vertical="center" wrapText="1" readingOrder="1"/>
    </xf>
    <xf numFmtId="0" fontId="2" fillId="3" borderId="7" xfId="0" applyFont="1" applyFill="1" applyBorder="1" applyAlignment="1">
      <alignment vertical="center" wrapText="1" readingOrder="1"/>
    </xf>
    <xf numFmtId="0" fontId="2" fillId="0" borderId="7" xfId="0" applyFont="1" applyBorder="1" applyAlignment="1">
      <alignment vertical="center" wrapText="1" readingOrder="1"/>
    </xf>
    <xf numFmtId="0" fontId="2" fillId="0" borderId="7" xfId="0" applyFont="1" applyBorder="1" applyAlignment="1">
      <alignment horizontal="center" vertical="center" wrapText="1" readingOrder="1"/>
    </xf>
    <xf numFmtId="0" fontId="2" fillId="20" borderId="1" xfId="0" applyFont="1" applyFill="1" applyBorder="1" applyAlignment="1">
      <alignment horizontal="left" vertical="center" wrapText="1" readingOrder="1"/>
    </xf>
    <xf numFmtId="0" fontId="6" fillId="20" borderId="1" xfId="0" applyFont="1" applyFill="1" applyBorder="1" applyAlignment="1">
      <alignment horizontal="center" vertical="center" wrapText="1" readingOrder="1"/>
    </xf>
    <xf numFmtId="0" fontId="6" fillId="20" borderId="1" xfId="0" quotePrefix="1" applyFont="1" applyFill="1" applyBorder="1" applyAlignment="1">
      <alignment vertical="center" wrapText="1"/>
    </xf>
    <xf numFmtId="0" fontId="3" fillId="0" borderId="1" xfId="0" quotePrefix="1" applyFont="1" applyBorder="1" applyAlignment="1">
      <alignment vertical="center" wrapText="1"/>
    </xf>
    <xf numFmtId="0" fontId="3" fillId="0" borderId="0" xfId="0" applyFont="1" applyAlignment="1">
      <alignment vertical="center"/>
    </xf>
    <xf numFmtId="164" fontId="3" fillId="20" borderId="33" xfId="0" applyNumberFormat="1" applyFont="1" applyFill="1" applyBorder="1" applyAlignment="1">
      <alignment horizontal="center" vertical="center" wrapText="1" readingOrder="1"/>
    </xf>
    <xf numFmtId="9" fontId="3" fillId="0" borderId="1" xfId="1" applyFont="1" applyBorder="1" applyAlignment="1">
      <alignment horizontal="center" vertical="center" wrapText="1"/>
    </xf>
    <xf numFmtId="0" fontId="3" fillId="0" borderId="11" xfId="0" applyFont="1" applyBorder="1" applyAlignment="1">
      <alignment horizontal="left" vertical="center" wrapText="1"/>
    </xf>
    <xf numFmtId="0" fontId="37" fillId="0" borderId="0" xfId="0" applyFont="1"/>
    <xf numFmtId="0" fontId="38" fillId="23" borderId="7" xfId="0" applyFont="1" applyFill="1" applyBorder="1" applyAlignment="1">
      <alignment wrapText="1"/>
    </xf>
    <xf numFmtId="0" fontId="38" fillId="23" borderId="15" xfId="0" applyFont="1" applyFill="1" applyBorder="1" applyAlignment="1">
      <alignment horizontal="center" vertical="center" wrapText="1"/>
    </xf>
    <xf numFmtId="9" fontId="2" fillId="0" borderId="15" xfId="0" applyNumberFormat="1" applyFont="1" applyBorder="1" applyAlignment="1">
      <alignment horizontal="center" vertical="center"/>
    </xf>
    <xf numFmtId="14" fontId="2" fillId="8" borderId="15" xfId="0" applyNumberFormat="1" applyFont="1" applyFill="1" applyBorder="1" applyAlignment="1">
      <alignment horizontal="center" vertical="center"/>
    </xf>
    <xf numFmtId="0" fontId="26" fillId="20" borderId="1" xfId="0" applyFont="1" applyFill="1" applyBorder="1" applyAlignment="1">
      <alignment wrapText="1"/>
    </xf>
    <xf numFmtId="9" fontId="2" fillId="25" borderId="11" xfId="0" applyNumberFormat="1" applyFont="1" applyFill="1" applyBorder="1" applyAlignment="1">
      <alignment horizontal="center" vertical="center"/>
    </xf>
    <xf numFmtId="0" fontId="2" fillId="25" borderId="11" xfId="0" applyFont="1" applyFill="1" applyBorder="1" applyAlignment="1">
      <alignment horizontal="center" vertical="center" wrapText="1"/>
    </xf>
    <xf numFmtId="14" fontId="2" fillId="25" borderId="11" xfId="0" applyNumberFormat="1" applyFont="1" applyFill="1" applyBorder="1" applyAlignment="1">
      <alignment horizontal="center" vertical="center"/>
    </xf>
    <xf numFmtId="9" fontId="26" fillId="25" borderId="29" xfId="0" applyNumberFormat="1" applyFont="1" applyFill="1" applyBorder="1" applyAlignment="1">
      <alignment horizontal="center" vertical="center" wrapText="1" readingOrder="1"/>
    </xf>
    <xf numFmtId="0" fontId="26" fillId="25" borderId="29" xfId="0" applyFont="1" applyFill="1" applyBorder="1" applyAlignment="1">
      <alignment horizontal="center" vertical="center" wrapText="1" readingOrder="1"/>
    </xf>
    <xf numFmtId="0" fontId="2" fillId="25" borderId="15" xfId="0" applyFont="1" applyFill="1" applyBorder="1" applyAlignment="1">
      <alignment horizontal="center" vertical="center" wrapText="1"/>
    </xf>
    <xf numFmtId="14" fontId="2" fillId="25" borderId="15" xfId="0" applyNumberFormat="1" applyFont="1" applyFill="1" applyBorder="1" applyAlignment="1">
      <alignment horizontal="center" vertical="center"/>
    </xf>
    <xf numFmtId="9" fontId="3" fillId="0" borderId="44" xfId="0" applyNumberFormat="1" applyFont="1" applyBorder="1" applyAlignment="1">
      <alignment horizontal="center" vertical="center"/>
    </xf>
    <xf numFmtId="0" fontId="3" fillId="8" borderId="44" xfId="0" applyFont="1" applyFill="1" applyBorder="1" applyAlignment="1">
      <alignment horizontal="center" vertical="center" wrapText="1"/>
    </xf>
    <xf numFmtId="0" fontId="3" fillId="0" borderId="44" xfId="0" applyFont="1" applyBorder="1" applyAlignment="1">
      <alignment horizontal="center" vertical="center" wrapText="1"/>
    </xf>
    <xf numFmtId="14" fontId="3" fillId="8" borderId="44" xfId="0" applyNumberFormat="1" applyFont="1" applyFill="1" applyBorder="1" applyAlignment="1">
      <alignment horizontal="center" vertical="center"/>
    </xf>
    <xf numFmtId="9" fontId="3" fillId="0" borderId="12" xfId="0" applyNumberFormat="1" applyFont="1" applyBorder="1" applyAlignment="1">
      <alignment horizontal="center" vertical="center"/>
    </xf>
    <xf numFmtId="0" fontId="3" fillId="8" borderId="12" xfId="0" applyFont="1" applyFill="1" applyBorder="1" applyAlignment="1">
      <alignment horizontal="center" vertical="center" wrapText="1"/>
    </xf>
    <xf numFmtId="14" fontId="3" fillId="8" borderId="12" xfId="0" applyNumberFormat="1" applyFont="1" applyFill="1" applyBorder="1" applyAlignment="1">
      <alignment horizontal="center" vertical="center"/>
    </xf>
    <xf numFmtId="9" fontId="2" fillId="25" borderId="15" xfId="0" applyNumberFormat="1" applyFont="1" applyFill="1" applyBorder="1" applyAlignment="1">
      <alignment horizontal="center" vertical="center"/>
    </xf>
    <xf numFmtId="9" fontId="2" fillId="0" borderId="15" xfId="0" applyNumberFormat="1" applyFont="1" applyBorder="1" applyAlignment="1">
      <alignment horizontal="center" vertical="center" wrapText="1"/>
    </xf>
    <xf numFmtId="9" fontId="2" fillId="0" borderId="44" xfId="0" applyNumberFormat="1" applyFont="1" applyBorder="1" applyAlignment="1">
      <alignment horizontal="center" vertical="center"/>
    </xf>
    <xf numFmtId="0" fontId="2" fillId="0" borderId="44" xfId="0" applyFont="1" applyBorder="1" applyAlignment="1">
      <alignment horizontal="center" vertical="center" wrapText="1"/>
    </xf>
    <xf numFmtId="14" fontId="2" fillId="8" borderId="44" xfId="0" applyNumberFormat="1" applyFont="1" applyFill="1" applyBorder="1" applyAlignment="1">
      <alignment horizontal="center" vertical="center"/>
    </xf>
    <xf numFmtId="0" fontId="3" fillId="25" borderId="11" xfId="0" applyFont="1" applyFill="1" applyBorder="1" applyAlignment="1">
      <alignment horizontal="center" vertical="center" wrapText="1"/>
    </xf>
    <xf numFmtId="0" fontId="3" fillId="25" borderId="15" xfId="0" applyFont="1" applyFill="1" applyBorder="1" applyAlignment="1">
      <alignment horizontal="center" vertical="center" wrapText="1"/>
    </xf>
    <xf numFmtId="0" fontId="2" fillId="25" borderId="1" xfId="0" applyFont="1" applyFill="1" applyBorder="1" applyAlignment="1">
      <alignment horizontal="center" vertical="center"/>
    </xf>
    <xf numFmtId="0" fontId="10" fillId="0" borderId="0" xfId="0" applyFont="1" applyAlignment="1">
      <alignment horizontal="center" vertical="center"/>
    </xf>
    <xf numFmtId="0" fontId="49" fillId="20" borderId="31" xfId="0" applyFont="1" applyFill="1" applyBorder="1" applyAlignment="1">
      <alignment horizontal="center" vertical="center" wrapText="1"/>
    </xf>
    <xf numFmtId="0" fontId="49" fillId="0" borderId="7" xfId="0" applyFont="1" applyBorder="1" applyAlignment="1">
      <alignment vertical="center" wrapText="1"/>
    </xf>
    <xf numFmtId="0" fontId="3" fillId="20" borderId="33" xfId="0" applyFont="1" applyFill="1" applyBorder="1" applyAlignment="1">
      <alignment horizontal="center" vertical="center" wrapText="1" readingOrder="1"/>
    </xf>
    <xf numFmtId="9" fontId="3" fillId="3" borderId="6" xfId="0" applyNumberFormat="1" applyFont="1" applyFill="1" applyBorder="1" applyAlignment="1">
      <alignment horizontal="center" vertical="center" wrapText="1" readingOrder="1"/>
    </xf>
    <xf numFmtId="0" fontId="10" fillId="0" borderId="1" xfId="0" applyFont="1" applyBorder="1" applyAlignment="1">
      <alignment horizontal="center" vertical="center"/>
    </xf>
    <xf numFmtId="0" fontId="3" fillId="3" borderId="1" xfId="0" applyFont="1" applyFill="1" applyBorder="1" applyAlignment="1">
      <alignment horizontal="center" vertical="center" wrapText="1" readingOrder="1"/>
    </xf>
    <xf numFmtId="9" fontId="3" fillId="3" borderId="1" xfId="0" applyNumberFormat="1" applyFont="1" applyFill="1" applyBorder="1" applyAlignment="1">
      <alignment horizontal="center" vertical="center" wrapText="1" readingOrder="1"/>
    </xf>
    <xf numFmtId="14" fontId="3" fillId="3" borderId="1" xfId="0" applyNumberFormat="1" applyFont="1" applyFill="1" applyBorder="1" applyAlignment="1">
      <alignment horizontal="center" vertical="center" wrapText="1" readingOrder="1"/>
    </xf>
    <xf numFmtId="0" fontId="49" fillId="3" borderId="1" xfId="0" applyFont="1" applyFill="1" applyBorder="1" applyAlignment="1">
      <alignment horizontal="center" vertical="center" wrapText="1" readingOrder="1"/>
    </xf>
    <xf numFmtId="165" fontId="3" fillId="0" borderId="6" xfId="0" applyNumberFormat="1" applyFont="1" applyBorder="1" applyAlignment="1">
      <alignment horizontal="center" vertical="center" wrapText="1"/>
    </xf>
    <xf numFmtId="0" fontId="2" fillId="0" borderId="31" xfId="0" applyFont="1" applyBorder="1" applyAlignment="1">
      <alignment horizontal="center" vertical="center" wrapText="1"/>
    </xf>
    <xf numFmtId="14" fontId="6" fillId="0" borderId="16" xfId="0" applyNumberFormat="1" applyFont="1" applyBorder="1" applyAlignment="1">
      <alignment horizontal="center" vertical="center" wrapText="1"/>
    </xf>
    <xf numFmtId="0" fontId="51" fillId="20" borderId="29" xfId="0" applyFont="1" applyFill="1" applyBorder="1" applyAlignment="1">
      <alignment vertical="center" wrapText="1"/>
    </xf>
    <xf numFmtId="0" fontId="51" fillId="20" borderId="1" xfId="0" applyFont="1" applyFill="1" applyBorder="1" applyAlignment="1">
      <alignment vertical="center" wrapText="1"/>
    </xf>
    <xf numFmtId="0" fontId="5" fillId="6" borderId="31" xfId="0" applyFont="1" applyFill="1" applyBorder="1" applyAlignment="1">
      <alignment horizontal="center" vertical="center" wrapText="1"/>
    </xf>
    <xf numFmtId="14" fontId="5" fillId="6" borderId="31" xfId="0" applyNumberFormat="1" applyFont="1" applyFill="1" applyBorder="1" applyAlignment="1">
      <alignment horizontal="center" vertical="center" wrapText="1"/>
    </xf>
    <xf numFmtId="0" fontId="3" fillId="5" borderId="1" xfId="0" applyFont="1" applyFill="1" applyBorder="1" applyAlignment="1">
      <alignment horizontal="center" vertical="center"/>
    </xf>
    <xf numFmtId="0" fontId="3" fillId="5" borderId="1" xfId="0" applyFont="1" applyFill="1" applyBorder="1" applyAlignment="1">
      <alignment vertical="center" wrapText="1"/>
    </xf>
    <xf numFmtId="9" fontId="3" fillId="5" borderId="1" xfId="1" applyFont="1" applyFill="1" applyBorder="1" applyAlignment="1">
      <alignment horizontal="center" vertical="center" wrapText="1"/>
    </xf>
    <xf numFmtId="14" fontId="2" fillId="20" borderId="2" xfId="0" applyNumberFormat="1" applyFont="1" applyFill="1" applyBorder="1" applyAlignment="1">
      <alignment horizontal="center" vertical="center" wrapText="1" readingOrder="1"/>
    </xf>
    <xf numFmtId="14" fontId="2" fillId="0" borderId="8" xfId="0" applyNumberFormat="1" applyFont="1" applyBorder="1" applyAlignment="1">
      <alignment horizontal="center" vertical="center" wrapText="1" readingOrder="1"/>
    </xf>
    <xf numFmtId="0" fontId="6" fillId="0" borderId="1" xfId="0" applyFont="1" applyBorder="1" applyAlignment="1">
      <alignment horizontal="center"/>
    </xf>
    <xf numFmtId="0" fontId="2" fillId="20" borderId="6" xfId="0" applyFont="1" applyFill="1" applyBorder="1" applyAlignment="1">
      <alignment vertical="center" wrapText="1"/>
    </xf>
    <xf numFmtId="0" fontId="2" fillId="0" borderId="31" xfId="0" applyFont="1" applyBorder="1" applyAlignment="1">
      <alignment vertical="center" wrapText="1"/>
    </xf>
    <xf numFmtId="14" fontId="2" fillId="0" borderId="31" xfId="0" applyNumberFormat="1" applyFont="1" applyBorder="1" applyAlignment="1">
      <alignment horizontal="center" vertical="center" wrapText="1"/>
    </xf>
    <xf numFmtId="0" fontId="3" fillId="0" borderId="31" xfId="0" applyFont="1" applyBorder="1" applyAlignment="1">
      <alignment vertical="center" wrapText="1"/>
    </xf>
    <xf numFmtId="14" fontId="2" fillId="20" borderId="6" xfId="0" applyNumberFormat="1" applyFont="1" applyFill="1" applyBorder="1" applyAlignment="1">
      <alignment horizontal="center" vertical="center" wrapText="1"/>
    </xf>
    <xf numFmtId="14" fontId="2" fillId="20" borderId="7" xfId="0" applyNumberFormat="1" applyFont="1" applyFill="1" applyBorder="1" applyAlignment="1">
      <alignment horizontal="center" vertical="center" wrapText="1"/>
    </xf>
    <xf numFmtId="9" fontId="31" fillId="5" borderId="1" xfId="0" applyNumberFormat="1" applyFont="1" applyFill="1" applyBorder="1" applyAlignment="1">
      <alignment horizontal="center"/>
    </xf>
    <xf numFmtId="9" fontId="3" fillId="0" borderId="0" xfId="4" applyNumberFormat="1" applyFont="1"/>
    <xf numFmtId="0" fontId="49" fillId="0" borderId="31" xfId="0" applyFont="1" applyBorder="1" applyAlignment="1">
      <alignment vertical="center" wrapText="1"/>
    </xf>
    <xf numFmtId="0" fontId="3" fillId="0" borderId="31" xfId="0" applyFont="1" applyBorder="1" applyAlignment="1">
      <alignment horizontal="left" vertical="center"/>
    </xf>
    <xf numFmtId="14" fontId="3" fillId="0" borderId="31" xfId="0" applyNumberFormat="1" applyFont="1" applyBorder="1" applyAlignment="1">
      <alignment horizontal="center" vertical="center"/>
    </xf>
    <xf numFmtId="0" fontId="3" fillId="20" borderId="12" xfId="0" applyFont="1" applyFill="1" applyBorder="1" applyAlignment="1">
      <alignment horizontal="center" vertical="center"/>
    </xf>
    <xf numFmtId="9" fontId="3" fillId="20" borderId="6" xfId="0" applyNumberFormat="1" applyFont="1" applyFill="1" applyBorder="1" applyAlignment="1">
      <alignment horizontal="center" vertical="center"/>
    </xf>
    <xf numFmtId="0" fontId="3" fillId="20" borderId="6" xfId="0" applyFont="1" applyFill="1" applyBorder="1" applyAlignment="1">
      <alignment vertical="center" wrapText="1"/>
    </xf>
    <xf numFmtId="0" fontId="3" fillId="20" borderId="6" xfId="0" applyFont="1" applyFill="1" applyBorder="1" applyAlignment="1">
      <alignment horizontal="center" vertical="center"/>
    </xf>
    <xf numFmtId="0" fontId="3" fillId="20" borderId="6" xfId="0" applyFont="1" applyFill="1" applyBorder="1" applyAlignment="1">
      <alignment vertical="center"/>
    </xf>
    <xf numFmtId="14" fontId="3" fillId="20" borderId="6" xfId="0" applyNumberFormat="1" applyFont="1" applyFill="1" applyBorder="1" applyAlignment="1">
      <alignment horizontal="center" vertical="center"/>
    </xf>
    <xf numFmtId="9" fontId="3" fillId="20" borderId="31" xfId="0" applyNumberFormat="1" applyFont="1" applyFill="1" applyBorder="1" applyAlignment="1">
      <alignment horizontal="center" vertical="center"/>
    </xf>
    <xf numFmtId="0" fontId="3" fillId="20" borderId="31" xfId="0" applyFont="1" applyFill="1" applyBorder="1" applyAlignment="1">
      <alignment vertical="center" wrapText="1"/>
    </xf>
    <xf numFmtId="0" fontId="49" fillId="0" borderId="4" xfId="0" applyFont="1" applyBorder="1" applyAlignment="1">
      <alignment vertical="center" wrapText="1"/>
    </xf>
    <xf numFmtId="0" fontId="3" fillId="20" borderId="31" xfId="0" applyFont="1" applyFill="1" applyBorder="1" applyAlignment="1">
      <alignment horizontal="left" vertical="center"/>
    </xf>
    <xf numFmtId="14" fontId="3" fillId="20" borderId="31" xfId="0" applyNumberFormat="1" applyFont="1" applyFill="1" applyBorder="1" applyAlignment="1">
      <alignment horizontal="center" vertical="center"/>
    </xf>
    <xf numFmtId="0" fontId="3" fillId="20" borderId="32" xfId="0" applyFont="1" applyFill="1" applyBorder="1" applyAlignment="1">
      <alignment vertical="center" wrapText="1"/>
    </xf>
    <xf numFmtId="9" fontId="3" fillId="0" borderId="4" xfId="0" applyNumberFormat="1" applyFont="1" applyBorder="1" applyAlignment="1">
      <alignment horizontal="center" vertical="center"/>
    </xf>
    <xf numFmtId="0" fontId="3" fillId="0" borderId="4" xfId="0" applyFont="1" applyBorder="1" applyAlignment="1">
      <alignment vertical="center"/>
    </xf>
    <xf numFmtId="0" fontId="3" fillId="0" borderId="4" xfId="0" applyFont="1" applyBorder="1" applyAlignment="1">
      <alignment horizontal="left" vertical="center" wrapText="1"/>
    </xf>
    <xf numFmtId="14" fontId="3" fillId="0" borderId="4" xfId="0" applyNumberFormat="1" applyFont="1" applyBorder="1" applyAlignment="1">
      <alignment horizontal="center" vertical="center"/>
    </xf>
    <xf numFmtId="9" fontId="3" fillId="20" borderId="45" xfId="0" applyNumberFormat="1" applyFont="1" applyFill="1" applyBorder="1" applyAlignment="1">
      <alignment horizontal="center" vertical="center" wrapText="1"/>
    </xf>
    <xf numFmtId="9" fontId="3" fillId="20" borderId="11" xfId="0" applyNumberFormat="1" applyFont="1" applyFill="1" applyBorder="1" applyAlignment="1">
      <alignment horizontal="center" vertical="center" wrapText="1"/>
    </xf>
    <xf numFmtId="9" fontId="3" fillId="20" borderId="47" xfId="0" applyNumberFormat="1" applyFont="1" applyFill="1" applyBorder="1" applyAlignment="1">
      <alignment horizontal="center" vertical="center"/>
    </xf>
    <xf numFmtId="0" fontId="3" fillId="0" borderId="7" xfId="0" applyFont="1" applyBorder="1" applyAlignment="1">
      <alignment vertical="center" wrapText="1"/>
    </xf>
    <xf numFmtId="9" fontId="3" fillId="20" borderId="4" xfId="0" applyNumberFormat="1" applyFont="1" applyFill="1" applyBorder="1" applyAlignment="1">
      <alignment horizontal="center" vertical="center"/>
    </xf>
    <xf numFmtId="9" fontId="3" fillId="5" borderId="65" xfId="0" applyNumberFormat="1" applyFont="1" applyFill="1" applyBorder="1" applyAlignment="1">
      <alignment horizontal="center"/>
    </xf>
    <xf numFmtId="9" fontId="3" fillId="5" borderId="65" xfId="1" applyFont="1" applyFill="1" applyBorder="1" applyAlignment="1">
      <alignment horizontal="center" wrapText="1"/>
    </xf>
    <xf numFmtId="9" fontId="6" fillId="20" borderId="6" xfId="0" applyNumberFormat="1" applyFont="1" applyFill="1" applyBorder="1" applyAlignment="1">
      <alignment horizontal="center" vertical="center" wrapText="1" readingOrder="1"/>
    </xf>
    <xf numFmtId="9" fontId="0" fillId="5" borderId="65" xfId="0" applyNumberFormat="1" applyFill="1" applyBorder="1" applyAlignment="1">
      <alignment horizontal="center"/>
    </xf>
    <xf numFmtId="9" fontId="47" fillId="23" borderId="65" xfId="0" applyNumberFormat="1" applyFont="1" applyFill="1" applyBorder="1" applyAlignment="1">
      <alignment horizontal="center" vertical="center"/>
    </xf>
    <xf numFmtId="9" fontId="2" fillId="25" borderId="12" xfId="0" applyNumberFormat="1" applyFont="1" applyFill="1" applyBorder="1" applyAlignment="1">
      <alignment horizontal="center" vertical="center"/>
    </xf>
    <xf numFmtId="9" fontId="6" fillId="5" borderId="65" xfId="0" applyNumberFormat="1" applyFont="1" applyFill="1" applyBorder="1" applyAlignment="1">
      <alignment horizontal="center"/>
    </xf>
    <xf numFmtId="9" fontId="6" fillId="0" borderId="65" xfId="0" applyNumberFormat="1" applyFont="1" applyBorder="1" applyAlignment="1">
      <alignment horizontal="center"/>
    </xf>
    <xf numFmtId="9" fontId="3" fillId="20" borderId="4" xfId="1" applyFont="1" applyFill="1" applyBorder="1" applyAlignment="1">
      <alignment horizontal="center" vertical="center" wrapText="1" readingOrder="1"/>
    </xf>
    <xf numFmtId="9" fontId="8" fillId="5" borderId="65" xfId="0" applyNumberFormat="1" applyFont="1" applyFill="1" applyBorder="1" applyAlignment="1">
      <alignment horizontal="center"/>
    </xf>
    <xf numFmtId="9" fontId="3" fillId="3" borderId="6" xfId="1" applyFont="1" applyFill="1" applyBorder="1" applyAlignment="1">
      <alignment horizontal="center" vertical="center" wrapText="1" readingOrder="1"/>
    </xf>
    <xf numFmtId="9" fontId="18" fillId="20" borderId="44" xfId="0" applyNumberFormat="1" applyFont="1" applyFill="1" applyBorder="1" applyAlignment="1">
      <alignment horizontal="center"/>
    </xf>
    <xf numFmtId="9" fontId="3" fillId="20" borderId="6" xfId="0" applyNumberFormat="1" applyFont="1" applyFill="1" applyBorder="1" applyAlignment="1">
      <alignment horizontal="center" vertical="center" wrapText="1"/>
    </xf>
    <xf numFmtId="9" fontId="6" fillId="0" borderId="4" xfId="5" applyNumberFormat="1" applyFont="1" applyFill="1" applyBorder="1" applyAlignment="1">
      <alignment horizontal="center" vertical="center"/>
    </xf>
    <xf numFmtId="0" fontId="3" fillId="3" borderId="12" xfId="0" applyFont="1" applyFill="1" applyBorder="1" applyAlignment="1">
      <alignment horizontal="left" vertical="center" wrapText="1"/>
    </xf>
    <xf numFmtId="0" fontId="3" fillId="0" borderId="12" xfId="0" applyFont="1" applyBorder="1" applyAlignment="1">
      <alignment horizontal="left" vertical="center" wrapText="1"/>
    </xf>
    <xf numFmtId="0" fontId="26" fillId="20" borderId="31" xfId="0" applyFont="1" applyFill="1" applyBorder="1" applyAlignment="1">
      <alignment horizontal="left" vertical="center" wrapText="1"/>
    </xf>
    <xf numFmtId="0" fontId="28" fillId="3" borderId="31" xfId="0" applyFont="1" applyFill="1" applyBorder="1" applyAlignment="1">
      <alignment horizontal="left" vertical="center" wrapText="1" readingOrder="1"/>
    </xf>
    <xf numFmtId="0" fontId="30" fillId="3" borderId="31" xfId="0" applyFont="1" applyFill="1" applyBorder="1" applyAlignment="1">
      <alignment horizontal="center" vertical="center" wrapText="1" readingOrder="1"/>
    </xf>
    <xf numFmtId="9" fontId="28" fillId="20" borderId="5" xfId="0" applyNumberFormat="1" applyFont="1" applyFill="1" applyBorder="1" applyAlignment="1">
      <alignment horizontal="center" vertical="center" wrapText="1" readingOrder="1"/>
    </xf>
    <xf numFmtId="0" fontId="28" fillId="20" borderId="5" xfId="0" applyFont="1" applyFill="1" applyBorder="1" applyAlignment="1">
      <alignment horizontal="left" vertical="center" wrapText="1" readingOrder="1"/>
    </xf>
    <xf numFmtId="0" fontId="28" fillId="20" borderId="5" xfId="0" applyFont="1" applyFill="1" applyBorder="1" applyAlignment="1">
      <alignment horizontal="center" vertical="center" wrapText="1" readingOrder="1"/>
    </xf>
    <xf numFmtId="14" fontId="25" fillId="20" borderId="5" xfId="0" applyNumberFormat="1" applyFont="1" applyFill="1" applyBorder="1" applyAlignment="1">
      <alignment horizontal="center" vertical="center" wrapText="1"/>
    </xf>
    <xf numFmtId="9" fontId="37" fillId="5" borderId="65" xfId="0" applyNumberFormat="1" applyFont="1" applyFill="1" applyBorder="1" applyAlignment="1">
      <alignment horizontal="center"/>
    </xf>
    <xf numFmtId="0" fontId="2" fillId="20" borderId="33" xfId="0" applyFont="1" applyFill="1" applyBorder="1" applyAlignment="1">
      <alignment horizontal="center" vertical="center" wrapText="1" readingOrder="1"/>
    </xf>
    <xf numFmtId="0" fontId="48" fillId="20" borderId="1" xfId="0" applyFont="1" applyFill="1" applyBorder="1" applyAlignment="1">
      <alignment horizontal="left" vertical="center" wrapText="1"/>
    </xf>
    <xf numFmtId="0" fontId="49" fillId="20" borderId="1" xfId="0" applyFont="1" applyFill="1" applyBorder="1" applyAlignment="1">
      <alignment horizontal="left" vertical="center" wrapText="1"/>
    </xf>
    <xf numFmtId="0" fontId="49" fillId="0" borderId="1" xfId="0" applyFont="1" applyBorder="1" applyAlignment="1">
      <alignment horizontal="left" vertical="center" wrapText="1"/>
    </xf>
    <xf numFmtId="9" fontId="6" fillId="7" borderId="65" xfId="1" applyFont="1" applyFill="1" applyBorder="1" applyAlignment="1">
      <alignment horizontal="center"/>
    </xf>
    <xf numFmtId="0" fontId="49" fillId="20" borderId="1" xfId="0" applyFont="1" applyFill="1" applyBorder="1" applyAlignment="1">
      <alignment vertical="center" wrapText="1"/>
    </xf>
    <xf numFmtId="0" fontId="49" fillId="0" borderId="6" xfId="0" applyFont="1" applyBorder="1" applyAlignment="1">
      <alignment vertical="center" wrapText="1"/>
    </xf>
    <xf numFmtId="0" fontId="49" fillId="0" borderId="6" xfId="0" applyFont="1" applyBorder="1" applyAlignment="1">
      <alignment horizontal="left" vertical="center" wrapText="1"/>
    </xf>
    <xf numFmtId="0" fontId="49" fillId="0" borderId="1" xfId="0" applyFont="1" applyBorder="1" applyAlignment="1">
      <alignment vertical="center" wrapText="1"/>
    </xf>
    <xf numFmtId="0" fontId="2" fillId="20" borderId="29" xfId="0" applyFont="1" applyFill="1" applyBorder="1" applyAlignment="1">
      <alignment horizontal="center" vertical="center"/>
    </xf>
    <xf numFmtId="0" fontId="26" fillId="20" borderId="29" xfId="0" applyFont="1" applyFill="1" applyBorder="1" applyAlignment="1">
      <alignment horizontal="center" vertical="center" wrapText="1"/>
    </xf>
    <xf numFmtId="0" fontId="28" fillId="0" borderId="57" xfId="0" applyFont="1" applyBorder="1" applyAlignment="1">
      <alignment horizontal="center" vertical="center"/>
    </xf>
    <xf numFmtId="9" fontId="51" fillId="0" borderId="29" xfId="0" applyNumberFormat="1" applyFont="1" applyBorder="1" applyAlignment="1">
      <alignment horizontal="center" vertical="center"/>
    </xf>
    <xf numFmtId="9" fontId="54" fillId="5" borderId="65" xfId="0" applyNumberFormat="1" applyFont="1" applyFill="1" applyBorder="1" applyAlignment="1">
      <alignment horizontal="center"/>
    </xf>
    <xf numFmtId="0" fontId="49" fillId="20" borderId="30" xfId="0" applyFont="1" applyFill="1" applyBorder="1" applyAlignment="1">
      <alignment vertical="center" wrapText="1" readingOrder="1"/>
    </xf>
    <xf numFmtId="0" fontId="49" fillId="3" borderId="1" xfId="0" applyFont="1" applyFill="1" applyBorder="1" applyAlignment="1">
      <alignment vertical="center" wrapText="1" readingOrder="1"/>
    </xf>
    <xf numFmtId="0" fontId="49" fillId="20" borderId="30" xfId="0" applyFont="1" applyFill="1" applyBorder="1" applyAlignment="1">
      <alignment horizontal="left" vertical="center" wrapText="1" readingOrder="1"/>
    </xf>
    <xf numFmtId="0" fontId="49" fillId="20" borderId="1" xfId="0" applyFont="1" applyFill="1" applyBorder="1" applyAlignment="1">
      <alignment horizontal="center" vertical="center" wrapText="1" readingOrder="1"/>
    </xf>
    <xf numFmtId="0" fontId="49" fillId="0" borderId="7" xfId="0" applyFont="1" applyBorder="1" applyAlignment="1">
      <alignment horizontal="left" vertical="center" wrapText="1"/>
    </xf>
    <xf numFmtId="0" fontId="49" fillId="0" borderId="1" xfId="0" applyFont="1" applyBorder="1" applyAlignment="1">
      <alignment vertical="top" wrapText="1"/>
    </xf>
    <xf numFmtId="0" fontId="49" fillId="20" borderId="1" xfId="0" applyFont="1" applyFill="1" applyBorder="1" applyAlignment="1">
      <alignment vertical="top" wrapText="1"/>
    </xf>
    <xf numFmtId="0" fontId="49" fillId="0" borderId="6" xfId="0" applyFont="1" applyBorder="1" applyAlignment="1">
      <alignment vertical="top" wrapText="1"/>
    </xf>
    <xf numFmtId="9" fontId="55" fillId="0" borderId="0" xfId="0" applyNumberFormat="1" applyFont="1" applyAlignment="1">
      <alignment horizontal="center" vertical="center"/>
    </xf>
    <xf numFmtId="170" fontId="3" fillId="0" borderId="0" xfId="4" applyNumberFormat="1" applyFont="1"/>
    <xf numFmtId="9" fontId="3" fillId="5" borderId="65" xfId="4" applyNumberFormat="1" applyFont="1" applyFill="1" applyBorder="1" applyAlignment="1">
      <alignment horizontal="center"/>
    </xf>
    <xf numFmtId="0" fontId="49" fillId="0" borderId="1" xfId="0" applyFont="1" applyBorder="1" applyAlignment="1">
      <alignment horizontal="center" vertical="center" wrapText="1"/>
    </xf>
    <xf numFmtId="0" fontId="49" fillId="0" borderId="7" xfId="0" applyFont="1" applyBorder="1" applyAlignment="1">
      <alignment horizontal="center" vertical="center" wrapText="1"/>
    </xf>
    <xf numFmtId="9" fontId="3" fillId="20" borderId="30" xfId="0" applyNumberFormat="1" applyFont="1" applyFill="1" applyBorder="1" applyAlignment="1">
      <alignment horizontal="center" vertical="center" wrapText="1" readingOrder="1"/>
    </xf>
    <xf numFmtId="9" fontId="3" fillId="20" borderId="54" xfId="0" applyNumberFormat="1" applyFont="1" applyFill="1" applyBorder="1" applyAlignment="1">
      <alignment horizontal="center" vertical="center" wrapText="1" readingOrder="1"/>
    </xf>
    <xf numFmtId="0" fontId="49" fillId="20" borderId="31" xfId="0" applyFont="1" applyFill="1" applyBorder="1" applyAlignment="1">
      <alignment horizontal="justify" vertical="center" wrapText="1" readingOrder="1"/>
    </xf>
    <xf numFmtId="0" fontId="49" fillId="20" borderId="1" xfId="0" applyFont="1" applyFill="1" applyBorder="1" applyAlignment="1">
      <alignment horizontal="left" vertical="center" wrapText="1" readingOrder="1"/>
    </xf>
    <xf numFmtId="9" fontId="8" fillId="5" borderId="31" xfId="0" applyNumberFormat="1" applyFont="1" applyFill="1" applyBorder="1" applyAlignment="1">
      <alignment horizontal="center"/>
    </xf>
    <xf numFmtId="9" fontId="3" fillId="5" borderId="6" xfId="1" applyFont="1" applyFill="1" applyBorder="1" applyAlignment="1">
      <alignment horizontal="center" vertical="center" wrapText="1"/>
    </xf>
    <xf numFmtId="0" fontId="48" fillId="25" borderId="11" xfId="0" applyFont="1" applyFill="1" applyBorder="1" applyAlignment="1">
      <alignment horizontal="left" vertical="center" wrapText="1"/>
    </xf>
    <xf numFmtId="0" fontId="50" fillId="25" borderId="29" xfId="0" applyFont="1" applyFill="1" applyBorder="1" applyAlignment="1">
      <alignment horizontal="left" vertical="center" wrapText="1" readingOrder="1"/>
    </xf>
    <xf numFmtId="0" fontId="48" fillId="0" borderId="15" xfId="0" applyFont="1" applyBorder="1" applyAlignment="1">
      <alignment horizontal="left" vertical="center" wrapText="1"/>
    </xf>
    <xf numFmtId="0" fontId="48" fillId="8" borderId="44" xfId="0" applyFont="1" applyFill="1" applyBorder="1" applyAlignment="1">
      <alignment horizontal="left" vertical="center" wrapText="1"/>
    </xf>
    <xf numFmtId="0" fontId="48" fillId="8" borderId="12" xfId="0" applyFont="1" applyFill="1" applyBorder="1" applyAlignment="1">
      <alignment horizontal="left" vertical="center" wrapText="1"/>
    </xf>
    <xf numFmtId="0" fontId="48" fillId="25" borderId="15" xfId="0" applyFont="1" applyFill="1" applyBorder="1" applyAlignment="1">
      <alignment horizontal="left" vertical="center" wrapText="1"/>
    </xf>
    <xf numFmtId="0" fontId="48" fillId="0" borderId="44" xfId="0" applyFont="1" applyBorder="1" applyAlignment="1">
      <alignment horizontal="left" vertical="center" wrapText="1"/>
    </xf>
    <xf numFmtId="0" fontId="49" fillId="20" borderId="31" xfId="0" applyFont="1" applyFill="1" applyBorder="1" applyAlignment="1">
      <alignment horizontal="left" vertical="center" wrapText="1" readingOrder="1"/>
    </xf>
    <xf numFmtId="0" fontId="53" fillId="20" borderId="31" xfId="0" applyFont="1" applyFill="1" applyBorder="1" applyAlignment="1">
      <alignment horizontal="center" vertical="center" wrapText="1"/>
    </xf>
    <xf numFmtId="0" fontId="49" fillId="0" borderId="31" xfId="0" applyFont="1" applyBorder="1" applyAlignment="1">
      <alignment horizontal="left" vertical="center" wrapText="1" readingOrder="1"/>
    </xf>
    <xf numFmtId="0" fontId="48" fillId="0" borderId="31" xfId="0" applyFont="1" applyBorder="1" applyAlignment="1">
      <alignment horizontal="left" vertical="center" wrapText="1" readingOrder="1"/>
    </xf>
    <xf numFmtId="0" fontId="49" fillId="20" borderId="4" xfId="0" applyFont="1" applyFill="1" applyBorder="1" applyAlignment="1">
      <alignment horizontal="justify" vertical="center" wrapText="1" readingOrder="1"/>
    </xf>
    <xf numFmtId="0" fontId="49" fillId="0" borderId="4" xfId="0" applyFont="1" applyBorder="1" applyAlignment="1">
      <alignment horizontal="justify" vertical="center" wrapText="1" readingOrder="1"/>
    </xf>
    <xf numFmtId="0" fontId="49" fillId="0" borderId="3" xfId="0" applyFont="1" applyBorder="1" applyAlignment="1">
      <alignment horizontal="left" vertical="center" wrapText="1"/>
    </xf>
    <xf numFmtId="0" fontId="49" fillId="0" borderId="0" xfId="0" applyFont="1" applyAlignment="1">
      <alignment horizontal="left" vertical="center" wrapText="1"/>
    </xf>
    <xf numFmtId="0" fontId="3" fillId="20" borderId="16" xfId="0" applyFont="1" applyFill="1" applyBorder="1" applyAlignment="1">
      <alignment horizontal="center" vertical="center" wrapText="1" readingOrder="1"/>
    </xf>
    <xf numFmtId="9" fontId="6" fillId="0" borderId="7" xfId="0" applyNumberFormat="1" applyFont="1" applyBorder="1" applyAlignment="1">
      <alignment horizontal="center" vertical="center" wrapText="1"/>
    </xf>
    <xf numFmtId="0" fontId="6" fillId="0" borderId="7" xfId="0" quotePrefix="1" applyFont="1" applyBorder="1" applyAlignment="1">
      <alignment horizontal="center" vertical="center" wrapText="1"/>
    </xf>
    <xf numFmtId="0" fontId="3" fillId="20" borderId="32" xfId="0" applyFont="1" applyFill="1" applyBorder="1" applyAlignment="1">
      <alignment horizontal="center" vertical="center" wrapText="1" readingOrder="1"/>
    </xf>
    <xf numFmtId="9" fontId="3" fillId="20" borderId="21" xfId="0" applyNumberFormat="1" applyFont="1" applyFill="1" applyBorder="1" applyAlignment="1">
      <alignment horizontal="center" vertical="center" wrapText="1" readingOrder="1"/>
    </xf>
    <xf numFmtId="0" fontId="49" fillId="20" borderId="4" xfId="0" applyFont="1" applyFill="1" applyBorder="1" applyAlignment="1">
      <alignment horizontal="left" vertical="center" wrapText="1" readingOrder="1"/>
    </xf>
    <xf numFmtId="0" fontId="49" fillId="0" borderId="1" xfId="0" applyFont="1" applyBorder="1" applyAlignment="1">
      <alignment wrapText="1"/>
    </xf>
    <xf numFmtId="0" fontId="49" fillId="0" borderId="7" xfId="0" applyFont="1" applyBorder="1" applyAlignment="1">
      <alignment vertical="center" wrapText="1" readingOrder="1"/>
    </xf>
    <xf numFmtId="0" fontId="49" fillId="0" borderId="6" xfId="0" applyFont="1" applyBorder="1" applyAlignment="1">
      <alignment horizontal="justify" vertical="center" wrapText="1" readingOrder="1"/>
    </xf>
    <xf numFmtId="0" fontId="49" fillId="20" borderId="1" xfId="0" applyFont="1" applyFill="1" applyBorder="1" applyAlignment="1">
      <alignment vertical="center" wrapText="1" readingOrder="1"/>
    </xf>
    <xf numFmtId="0" fontId="49" fillId="0" borderId="31" xfId="0" applyFont="1" applyBorder="1" applyAlignment="1">
      <alignment horizontal="left" vertical="center" wrapText="1"/>
    </xf>
    <xf numFmtId="0" fontId="49" fillId="24" borderId="31" xfId="0" applyFont="1" applyFill="1" applyBorder="1" applyAlignment="1">
      <alignment vertical="center" wrapText="1"/>
    </xf>
    <xf numFmtId="0" fontId="49" fillId="20" borderId="7" xfId="0" applyFont="1" applyFill="1" applyBorder="1" applyAlignment="1">
      <alignment horizontal="left" vertical="center" wrapText="1"/>
    </xf>
    <xf numFmtId="0" fontId="49" fillId="20" borderId="6" xfId="0" applyFont="1" applyFill="1" applyBorder="1" applyAlignment="1">
      <alignment vertical="center" wrapText="1"/>
    </xf>
    <xf numFmtId="9" fontId="2" fillId="20" borderId="7" xfId="0" applyNumberFormat="1" applyFont="1" applyFill="1" applyBorder="1" applyAlignment="1">
      <alignment horizontal="center" vertical="center" wrapText="1"/>
    </xf>
    <xf numFmtId="9" fontId="2" fillId="20" borderId="6" xfId="0" applyNumberFormat="1" applyFont="1" applyFill="1" applyBorder="1" applyAlignment="1">
      <alignment horizontal="center" vertical="center" wrapText="1"/>
    </xf>
    <xf numFmtId="0" fontId="3" fillId="3" borderId="31" xfId="0" applyFont="1" applyFill="1" applyBorder="1" applyAlignment="1">
      <alignment horizontal="center" vertical="center" wrapText="1"/>
    </xf>
    <xf numFmtId="14" fontId="3" fillId="0" borderId="6" xfId="0" applyNumberFormat="1" applyFont="1" applyBorder="1" applyAlignment="1">
      <alignment horizontal="center" vertical="center" wrapText="1"/>
    </xf>
    <xf numFmtId="9" fontId="2" fillId="0" borderId="31" xfId="0" applyNumberFormat="1" applyFont="1" applyBorder="1" applyAlignment="1">
      <alignment horizontal="center" vertical="center" wrapText="1"/>
    </xf>
    <xf numFmtId="9" fontId="51" fillId="20" borderId="29" xfId="0" applyNumberFormat="1" applyFont="1" applyFill="1" applyBorder="1" applyAlignment="1">
      <alignment horizontal="center" vertical="center"/>
    </xf>
    <xf numFmtId="9" fontId="2" fillId="20" borderId="16" xfId="0" applyNumberFormat="1" applyFont="1" applyFill="1" applyBorder="1" applyAlignment="1">
      <alignment horizontal="center" vertical="center"/>
    </xf>
    <xf numFmtId="9" fontId="2" fillId="0" borderId="29" xfId="0" applyNumberFormat="1" applyFont="1" applyBorder="1" applyAlignment="1">
      <alignment horizontal="center" vertical="center"/>
    </xf>
    <xf numFmtId="9" fontId="2" fillId="20" borderId="15" xfId="0" applyNumberFormat="1" applyFont="1" applyFill="1" applyBorder="1" applyAlignment="1">
      <alignment horizontal="center" vertical="center"/>
    </xf>
    <xf numFmtId="14" fontId="3" fillId="3" borderId="1" xfId="0" applyNumberFormat="1" applyFont="1" applyFill="1" applyBorder="1" applyAlignment="1">
      <alignment horizontal="center" vertical="center" wrapText="1"/>
    </xf>
    <xf numFmtId="0" fontId="49" fillId="5" borderId="2" xfId="0" applyFont="1" applyFill="1" applyBorder="1" applyAlignment="1">
      <alignment horizontal="justify" vertical="center" wrapText="1"/>
    </xf>
    <xf numFmtId="0" fontId="49" fillId="0" borderId="2" xfId="0" applyFont="1" applyBorder="1" applyAlignment="1">
      <alignment horizontal="justify" vertical="center" wrapText="1"/>
    </xf>
    <xf numFmtId="0" fontId="45" fillId="6" borderId="6" xfId="0" applyFont="1" applyFill="1" applyBorder="1" applyAlignment="1">
      <alignment horizontal="center" vertical="center" wrapText="1"/>
    </xf>
    <xf numFmtId="9" fontId="49" fillId="5" borderId="31" xfId="0" applyNumberFormat="1" applyFont="1" applyFill="1" applyBorder="1" applyAlignment="1">
      <alignment horizontal="center" vertical="center" wrapText="1"/>
    </xf>
    <xf numFmtId="9" fontId="49" fillId="0" borderId="31" xfId="0" applyNumberFormat="1" applyFont="1" applyBorder="1" applyAlignment="1">
      <alignment horizontal="center" vertical="center" wrapText="1"/>
    </xf>
    <xf numFmtId="0" fontId="7" fillId="0" borderId="13" xfId="0" applyFont="1" applyBorder="1" applyAlignment="1">
      <alignment vertical="center" wrapText="1"/>
    </xf>
    <xf numFmtId="0" fontId="5" fillId="2" borderId="3" xfId="4" applyFont="1" applyFill="1" applyBorder="1" applyAlignment="1">
      <alignment horizontal="left" vertical="center" wrapText="1"/>
    </xf>
    <xf numFmtId="0" fontId="3" fillId="0" borderId="6" xfId="0" applyFont="1" applyBorder="1" applyAlignment="1">
      <alignment vertical="center" wrapText="1"/>
    </xf>
    <xf numFmtId="0" fontId="3" fillId="20" borderId="1" xfId="0" applyFont="1" applyFill="1" applyBorder="1" applyAlignment="1">
      <alignment horizontal="center" vertical="center" wrapText="1"/>
    </xf>
    <xf numFmtId="0" fontId="3" fillId="20" borderId="6" xfId="0" applyFont="1" applyFill="1" applyBorder="1" applyAlignment="1">
      <alignment horizontal="center" vertical="center" wrapText="1"/>
    </xf>
    <xf numFmtId="0" fontId="3" fillId="20" borderId="6" xfId="0" applyFont="1" applyFill="1" applyBorder="1" applyAlignment="1">
      <alignment horizontal="left" vertical="center" wrapText="1"/>
    </xf>
    <xf numFmtId="0" fontId="3" fillId="20" borderId="31" xfId="0" applyFont="1" applyFill="1" applyBorder="1" applyAlignment="1">
      <alignment horizontal="center" vertical="center"/>
    </xf>
    <xf numFmtId="0" fontId="3" fillId="0" borderId="4" xfId="0" applyFont="1" applyBorder="1" applyAlignment="1">
      <alignment horizontal="center" vertical="center"/>
    </xf>
    <xf numFmtId="0" fontId="3" fillId="20" borderId="31" xfId="0" applyFont="1" applyFill="1" applyBorder="1" applyAlignment="1">
      <alignment horizontal="center" vertical="center" wrapText="1"/>
    </xf>
    <xf numFmtId="0" fontId="3" fillId="0" borderId="31" xfId="0" applyFont="1" applyBorder="1" applyAlignment="1">
      <alignment horizontal="center" vertical="center"/>
    </xf>
    <xf numFmtId="9" fontId="3" fillId="0" borderId="31" xfId="0" applyNumberFormat="1" applyFont="1" applyBorder="1" applyAlignment="1">
      <alignment horizontal="center" vertical="center"/>
    </xf>
    <xf numFmtId="9" fontId="3" fillId="20" borderId="1" xfId="0" applyNumberFormat="1" applyFont="1" applyFill="1" applyBorder="1" applyAlignment="1">
      <alignment horizontal="center" vertical="center"/>
    </xf>
    <xf numFmtId="0" fontId="3" fillId="20" borderId="1" xfId="0" applyFont="1" applyFill="1" applyBorder="1" applyAlignment="1">
      <alignment horizontal="center" vertical="center"/>
    </xf>
    <xf numFmtId="0" fontId="14" fillId="0" borderId="23" xfId="0" applyFont="1" applyBorder="1" applyAlignment="1">
      <alignment horizontal="center" wrapText="1"/>
    </xf>
    <xf numFmtId="0" fontId="14" fillId="0" borderId="24" xfId="0" applyFont="1" applyBorder="1" applyAlignment="1">
      <alignment horizont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1" xfId="0" applyFont="1" applyBorder="1" applyAlignment="1">
      <alignment horizontal="center" vertical="center" wrapText="1"/>
    </xf>
    <xf numFmtId="166" fontId="12" fillId="3" borderId="2" xfId="0" applyNumberFormat="1" applyFont="1" applyFill="1" applyBorder="1" applyAlignment="1">
      <alignment horizontal="center" vertical="center" wrapText="1"/>
    </xf>
    <xf numFmtId="166" fontId="12" fillId="3" borderId="3" xfId="0" applyNumberFormat="1" applyFont="1" applyFill="1" applyBorder="1" applyAlignment="1">
      <alignment horizontal="center" vertical="center" wrapText="1"/>
    </xf>
    <xf numFmtId="166" fontId="12" fillId="3" borderId="11" xfId="0" applyNumberFormat="1" applyFont="1" applyFill="1" applyBorder="1" applyAlignment="1">
      <alignment horizontal="center" vertical="center" wrapText="1"/>
    </xf>
    <xf numFmtId="0" fontId="16" fillId="10" borderId="1" xfId="0" applyFont="1" applyFill="1" applyBorder="1" applyAlignment="1">
      <alignment horizontal="center" wrapText="1"/>
    </xf>
    <xf numFmtId="0" fontId="14" fillId="0" borderId="14" xfId="0" applyFont="1" applyBorder="1" applyAlignment="1">
      <alignment horizontal="center" wrapText="1"/>
    </xf>
    <xf numFmtId="0" fontId="15" fillId="2"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1" xfId="0" applyFont="1" applyBorder="1" applyAlignment="1">
      <alignment horizontal="left"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9" xfId="0" applyFont="1" applyBorder="1" applyAlignment="1">
      <alignment horizontal="center" vertical="center"/>
    </xf>
    <xf numFmtId="0" fontId="14" fillId="0" borderId="7" xfId="0" applyFont="1" applyBorder="1" applyAlignment="1">
      <alignment horizontal="center" vertical="center"/>
    </xf>
    <xf numFmtId="0" fontId="14" fillId="12" borderId="1" xfId="0" applyFont="1" applyFill="1" applyBorder="1" applyAlignment="1">
      <alignment horizontal="center" vertical="center" wrapText="1"/>
    </xf>
    <xf numFmtId="9" fontId="14" fillId="0" borderId="17" xfId="0" applyNumberFormat="1" applyFont="1" applyBorder="1" applyAlignment="1">
      <alignment horizontal="center" vertical="center" wrapText="1"/>
    </xf>
    <xf numFmtId="9" fontId="14" fillId="0" borderId="7" xfId="0" applyNumberFormat="1" applyFont="1" applyBorder="1" applyAlignment="1">
      <alignment horizontal="center" vertical="center" wrapText="1"/>
    </xf>
    <xf numFmtId="9" fontId="14" fillId="3" borderId="17" xfId="0" applyNumberFormat="1" applyFont="1" applyFill="1" applyBorder="1" applyAlignment="1">
      <alignment horizontal="center" vertical="center" wrapText="1"/>
    </xf>
    <xf numFmtId="9" fontId="14" fillId="3" borderId="18" xfId="0" applyNumberFormat="1" applyFont="1" applyFill="1" applyBorder="1" applyAlignment="1">
      <alignment horizontal="center" vertical="center" wrapText="1"/>
    </xf>
    <xf numFmtId="0" fontId="14" fillId="14" borderId="1" xfId="0" applyFont="1" applyFill="1" applyBorder="1" applyAlignment="1">
      <alignment horizontal="center" vertical="center" wrapText="1"/>
    </xf>
    <xf numFmtId="9" fontId="14" fillId="0" borderId="6" xfId="0" applyNumberFormat="1" applyFont="1" applyBorder="1" applyAlignment="1">
      <alignment horizontal="center" vertical="center" wrapText="1"/>
    </xf>
    <xf numFmtId="9" fontId="14" fillId="0" borderId="9" xfId="0" applyNumberFormat="1" applyFont="1" applyBorder="1" applyAlignment="1">
      <alignment horizontal="center" vertical="center" wrapText="1"/>
    </xf>
    <xf numFmtId="0" fontId="14" fillId="0" borderId="17" xfId="0" applyFont="1" applyBorder="1" applyAlignment="1">
      <alignment horizontal="center" vertical="center" wrapText="1"/>
    </xf>
    <xf numFmtId="14" fontId="14" fillId="0" borderId="1" xfId="0" applyNumberFormat="1" applyFont="1" applyBorder="1" applyAlignment="1">
      <alignment horizontal="center" vertical="center" wrapText="1"/>
    </xf>
    <xf numFmtId="14" fontId="14" fillId="0" borderId="7" xfId="0" applyNumberFormat="1" applyFont="1" applyBorder="1" applyAlignment="1">
      <alignment horizontal="center" vertical="center" wrapText="1"/>
    </xf>
    <xf numFmtId="0" fontId="14" fillId="13" borderId="6" xfId="0" applyFont="1" applyFill="1" applyBorder="1" applyAlignment="1">
      <alignment horizontal="center" vertical="center" wrapText="1"/>
    </xf>
    <xf numFmtId="0" fontId="14" fillId="13" borderId="7" xfId="0" applyFont="1" applyFill="1" applyBorder="1" applyAlignment="1">
      <alignment horizontal="center" vertical="center" wrapText="1"/>
    </xf>
    <xf numFmtId="9" fontId="14" fillId="3" borderId="7" xfId="0" applyNumberFormat="1" applyFont="1" applyFill="1" applyBorder="1" applyAlignment="1">
      <alignment horizontal="center" vertical="center" wrapText="1"/>
    </xf>
    <xf numFmtId="14" fontId="14" fillId="0" borderId="9" xfId="0" applyNumberFormat="1" applyFont="1" applyBorder="1" applyAlignment="1">
      <alignment horizontal="center" vertical="center" wrapText="1"/>
    </xf>
    <xf numFmtId="14" fontId="14" fillId="0" borderId="6" xfId="0" applyNumberFormat="1" applyFont="1" applyBorder="1" applyAlignment="1">
      <alignment horizontal="center" vertical="center" wrapText="1"/>
    </xf>
    <xf numFmtId="0" fontId="14" fillId="16" borderId="1" xfId="0" applyFont="1" applyFill="1" applyBorder="1" applyAlignment="1">
      <alignment horizontal="center" vertical="center" wrapText="1"/>
    </xf>
    <xf numFmtId="0" fontId="3" fillId="20" borderId="13" xfId="0" applyFont="1" applyFill="1" applyBorder="1" applyAlignment="1">
      <alignment horizontal="center" vertical="center" wrapText="1" readingOrder="1"/>
    </xf>
    <xf numFmtId="0" fontId="3" fillId="20" borderId="14" xfId="0" applyFont="1" applyFill="1" applyBorder="1" applyAlignment="1">
      <alignment horizontal="center" vertical="center" wrapText="1" readingOrder="1"/>
    </xf>
    <xf numFmtId="0" fontId="3" fillId="20" borderId="4" xfId="0" applyFont="1" applyFill="1" applyBorder="1" applyAlignment="1">
      <alignment horizontal="center" vertical="center" wrapText="1" readingOrder="1"/>
    </xf>
    <xf numFmtId="0" fontId="3" fillId="20" borderId="5" xfId="0" applyFont="1" applyFill="1" applyBorder="1" applyAlignment="1">
      <alignment horizontal="center" vertical="center" wrapText="1" readingOrder="1"/>
    </xf>
    <xf numFmtId="165" fontId="3" fillId="20" borderId="13" xfId="0" applyNumberFormat="1" applyFont="1" applyFill="1" applyBorder="1" applyAlignment="1">
      <alignment horizontal="center" vertical="center" wrapText="1" readingOrder="1"/>
    </xf>
    <xf numFmtId="165" fontId="3" fillId="20" borderId="14" xfId="0" applyNumberFormat="1" applyFont="1" applyFill="1" applyBorder="1" applyAlignment="1">
      <alignment horizontal="center" vertical="center" wrapText="1" readingOrder="1"/>
    </xf>
    <xf numFmtId="0" fontId="6" fillId="0" borderId="13" xfId="0" applyFont="1" applyBorder="1" applyAlignment="1">
      <alignment horizontal="center" vertical="center" wrapText="1"/>
    </xf>
    <xf numFmtId="0" fontId="6" fillId="0" borderId="59" xfId="0" applyFont="1" applyBorder="1" applyAlignment="1">
      <alignment horizontal="center" vertical="center" wrapText="1"/>
    </xf>
    <xf numFmtId="165" fontId="3" fillId="0" borderId="6" xfId="0" applyNumberFormat="1" applyFont="1" applyBorder="1" applyAlignment="1">
      <alignment horizontal="center" vertical="center" wrapText="1"/>
    </xf>
    <xf numFmtId="165" fontId="3" fillId="0" borderId="7" xfId="0" applyNumberFormat="1" applyFont="1" applyBorder="1" applyAlignment="1">
      <alignment horizontal="center" vertical="center" wrapText="1"/>
    </xf>
    <xf numFmtId="0" fontId="3" fillId="20" borderId="30" xfId="0" applyFont="1" applyFill="1" applyBorder="1" applyAlignment="1">
      <alignment horizontal="center" vertical="center" wrapText="1" readingOrder="1"/>
    </xf>
    <xf numFmtId="0" fontId="3" fillId="20" borderId="33" xfId="0" applyFont="1" applyFill="1" applyBorder="1" applyAlignment="1">
      <alignment horizontal="center" vertical="center" wrapText="1" readingOrder="1"/>
    </xf>
    <xf numFmtId="0" fontId="3" fillId="20" borderId="34" xfId="0" applyFont="1" applyFill="1" applyBorder="1" applyAlignment="1">
      <alignment horizontal="center" vertical="center" wrapText="1" readingOrder="1"/>
    </xf>
    <xf numFmtId="0" fontId="3" fillId="20" borderId="30" xfId="0" applyFont="1" applyFill="1" applyBorder="1" applyAlignment="1">
      <alignment horizontal="left" vertical="center" wrapText="1" readingOrder="1"/>
    </xf>
    <xf numFmtId="0" fontId="3" fillId="20" borderId="33" xfId="0" applyFont="1" applyFill="1" applyBorder="1" applyAlignment="1">
      <alignment horizontal="left" vertical="center" wrapText="1" readingOrder="1"/>
    </xf>
    <xf numFmtId="0" fontId="3" fillId="20" borderId="34" xfId="0" applyFont="1" applyFill="1" applyBorder="1" applyAlignment="1">
      <alignment horizontal="left" vertical="center" wrapText="1" readingOrder="1"/>
    </xf>
    <xf numFmtId="165" fontId="3" fillId="20" borderId="30" xfId="1" applyNumberFormat="1" applyFont="1" applyFill="1" applyBorder="1" applyAlignment="1">
      <alignment horizontal="center" vertical="center" wrapText="1" readingOrder="1"/>
    </xf>
    <xf numFmtId="165" fontId="3" fillId="20" borderId="33" xfId="1" applyNumberFormat="1" applyFont="1" applyFill="1" applyBorder="1" applyAlignment="1">
      <alignment horizontal="center" vertical="center" wrapText="1" readingOrder="1"/>
    </xf>
    <xf numFmtId="165" fontId="3" fillId="20" borderId="34" xfId="1" applyNumberFormat="1" applyFont="1" applyFill="1" applyBorder="1" applyAlignment="1">
      <alignment horizontal="center" vertical="center" wrapText="1" readingOrder="1"/>
    </xf>
    <xf numFmtId="0" fontId="5" fillId="2" borderId="1" xfId="0" applyFont="1" applyFill="1" applyBorder="1" applyAlignment="1">
      <alignment horizontal="left" vertical="center" wrapText="1"/>
    </xf>
    <xf numFmtId="9" fontId="6" fillId="0" borderId="1" xfId="1" applyFont="1" applyFill="1" applyBorder="1" applyAlignment="1">
      <alignment horizontal="lef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3" fillId="0" borderId="30" xfId="0" applyFont="1" applyBorder="1" applyAlignment="1">
      <alignment horizontal="center" vertical="center" wrapText="1" readingOrder="1"/>
    </xf>
    <xf numFmtId="0" fontId="3" fillId="0" borderId="33" xfId="0" applyFont="1" applyBorder="1" applyAlignment="1">
      <alignment horizontal="center" vertical="center" wrapText="1" readingOrder="1"/>
    </xf>
    <xf numFmtId="0" fontId="3" fillId="0" borderId="5" xfId="0" applyFont="1" applyBorder="1" applyAlignment="1">
      <alignment horizontal="center" vertical="center" wrapText="1" readingOrder="1"/>
    </xf>
    <xf numFmtId="165" fontId="3" fillId="0" borderId="30" xfId="1" applyNumberFormat="1" applyFont="1" applyBorder="1" applyAlignment="1">
      <alignment horizontal="center" vertical="center" wrapText="1" readingOrder="1"/>
    </xf>
    <xf numFmtId="165" fontId="3" fillId="0" borderId="33" xfId="1" applyNumberFormat="1" applyFont="1" applyBorder="1" applyAlignment="1">
      <alignment horizontal="center" vertical="center" wrapText="1" readingOrder="1"/>
    </xf>
    <xf numFmtId="165" fontId="3" fillId="0" borderId="5" xfId="1" applyNumberFormat="1" applyFont="1" applyBorder="1" applyAlignment="1">
      <alignment horizontal="center" vertical="center" wrapText="1" readingOrder="1"/>
    </xf>
    <xf numFmtId="0" fontId="5" fillId="2" borderId="3" xfId="0" applyFont="1" applyFill="1" applyBorder="1" applyAlignment="1">
      <alignment horizontal="left" vertical="center" wrapText="1"/>
    </xf>
    <xf numFmtId="9" fontId="6" fillId="0" borderId="3" xfId="1" applyFont="1" applyFill="1" applyBorder="1" applyAlignment="1">
      <alignment horizontal="left" vertical="center" wrapText="1"/>
    </xf>
    <xf numFmtId="9" fontId="6" fillId="0" borderId="11" xfId="1" applyFont="1" applyFill="1" applyBorder="1" applyAlignment="1">
      <alignment horizontal="left" vertical="center" wrapText="1"/>
    </xf>
    <xf numFmtId="0" fontId="38" fillId="22" borderId="2" xfId="0" applyFont="1" applyFill="1" applyBorder="1" applyAlignment="1">
      <alignment wrapText="1"/>
    </xf>
    <xf numFmtId="0" fontId="38" fillId="22" borderId="3" xfId="0" applyFont="1" applyFill="1" applyBorder="1" applyAlignment="1">
      <alignment wrapText="1"/>
    </xf>
    <xf numFmtId="0" fontId="38" fillId="22" borderId="11" xfId="0" applyFont="1" applyFill="1" applyBorder="1" applyAlignment="1">
      <alignment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56" xfId="0" applyFont="1" applyBorder="1" applyAlignment="1">
      <alignment vertical="center" wrapText="1"/>
    </xf>
    <xf numFmtId="0" fontId="18" fillId="0" borderId="2" xfId="0" applyFont="1" applyBorder="1" applyAlignment="1">
      <alignment horizontal="center" wrapText="1"/>
    </xf>
    <xf numFmtId="0" fontId="18" fillId="0" borderId="3" xfId="0" applyFont="1" applyBorder="1" applyAlignment="1">
      <alignment horizontal="center" wrapText="1"/>
    </xf>
    <xf numFmtId="0" fontId="18" fillId="0" borderId="11" xfId="0" applyFont="1" applyBorder="1" applyAlignment="1">
      <alignment horizontal="center" wrapText="1"/>
    </xf>
    <xf numFmtId="0" fontId="18" fillId="0" borderId="2" xfId="0" applyFont="1" applyBorder="1" applyAlignment="1">
      <alignment horizontal="left" wrapText="1"/>
    </xf>
    <xf numFmtId="0" fontId="18" fillId="0" borderId="3" xfId="0" applyFont="1" applyBorder="1" applyAlignment="1">
      <alignment horizontal="left" wrapText="1"/>
    </xf>
    <xf numFmtId="0" fontId="18" fillId="0" borderId="11" xfId="0" applyFont="1" applyBorder="1" applyAlignment="1">
      <alignment horizontal="left" wrapText="1"/>
    </xf>
    <xf numFmtId="0" fontId="2" fillId="0" borderId="6" xfId="0" applyFont="1" applyBorder="1" applyAlignment="1">
      <alignment horizontal="center" vertical="center"/>
    </xf>
    <xf numFmtId="0" fontId="2" fillId="0" borderId="58" xfId="0" applyFont="1" applyBorder="1" applyAlignment="1">
      <alignment horizontal="center" vertical="center"/>
    </xf>
    <xf numFmtId="0" fontId="3" fillId="0" borderId="6" xfId="0" applyFont="1" applyBorder="1" applyAlignment="1">
      <alignment vertical="center" wrapText="1"/>
    </xf>
    <xf numFmtId="0" fontId="3" fillId="0" borderId="58" xfId="0" applyFont="1" applyBorder="1" applyAlignment="1">
      <alignment vertical="center" wrapText="1"/>
    </xf>
    <xf numFmtId="9" fontId="2" fillId="0" borderId="60" xfId="0" applyNumberFormat="1" applyFont="1" applyBorder="1" applyAlignment="1">
      <alignment horizontal="center" vertical="center" wrapText="1"/>
    </xf>
    <xf numFmtId="9" fontId="2" fillId="0" borderId="58" xfId="0" applyNumberFormat="1" applyFont="1" applyBorder="1" applyAlignment="1">
      <alignment horizontal="center" vertical="center" wrapText="1"/>
    </xf>
    <xf numFmtId="0" fontId="2" fillId="0" borderId="2" xfId="0" applyFont="1" applyBorder="1" applyAlignment="1">
      <alignment wrapText="1"/>
    </xf>
    <xf numFmtId="0" fontId="2" fillId="0" borderId="3" xfId="0" applyFont="1" applyBorder="1" applyAlignment="1">
      <alignment wrapText="1"/>
    </xf>
    <xf numFmtId="0" fontId="38" fillId="22" borderId="3" xfId="0" applyFont="1" applyFill="1" applyBorder="1" applyAlignment="1">
      <alignment horizontal="center" wrapText="1"/>
    </xf>
    <xf numFmtId="0" fontId="38" fillId="22" borderId="56" xfId="0" applyFont="1" applyFill="1" applyBorder="1" applyAlignment="1">
      <alignment horizontal="center" wrapText="1"/>
    </xf>
    <xf numFmtId="0" fontId="38" fillId="22" borderId="3" xfId="0" applyFont="1" applyFill="1" applyBorder="1" applyAlignment="1">
      <alignment horizontal="left" wrapText="1"/>
    </xf>
    <xf numFmtId="0" fontId="2" fillId="0" borderId="3" xfId="0" applyFont="1" applyBorder="1" applyAlignment="1">
      <alignment horizontal="left" wrapText="1"/>
    </xf>
    <xf numFmtId="0" fontId="6" fillId="0" borderId="3" xfId="4" applyFont="1" applyBorder="1" applyAlignment="1">
      <alignment horizontal="left" vertical="center" wrapText="1"/>
    </xf>
    <xf numFmtId="0" fontId="6" fillId="0" borderId="11" xfId="4" applyFont="1" applyBorder="1" applyAlignment="1">
      <alignment horizontal="left" vertical="center" wrapText="1"/>
    </xf>
    <xf numFmtId="0" fontId="5" fillId="2" borderId="3" xfId="4" applyFont="1" applyFill="1" applyBorder="1" applyAlignment="1">
      <alignment horizontal="left" vertical="center" wrapText="1"/>
    </xf>
    <xf numFmtId="0" fontId="6" fillId="0" borderId="11" xfId="0" applyFont="1" applyBorder="1" applyAlignment="1">
      <alignment horizontal="left" vertical="center" wrapText="1"/>
    </xf>
    <xf numFmtId="0" fontId="5" fillId="2" borderId="1" xfId="4" applyFont="1" applyFill="1" applyBorder="1" applyAlignment="1">
      <alignment horizontal="left" vertical="center" wrapText="1"/>
    </xf>
    <xf numFmtId="0" fontId="6" fillId="0" borderId="2" xfId="4" applyFont="1" applyBorder="1" applyAlignment="1">
      <alignment horizontal="left" vertical="center" wrapText="1"/>
    </xf>
    <xf numFmtId="0" fontId="5" fillId="2" borderId="3" xfId="4" applyFont="1" applyFill="1" applyBorder="1" applyAlignment="1">
      <alignment horizontal="center" vertical="center" wrapText="1"/>
    </xf>
    <xf numFmtId="0" fontId="5" fillId="2" borderId="11" xfId="4" applyFont="1" applyFill="1" applyBorder="1" applyAlignment="1">
      <alignment horizontal="center" vertical="center" wrapText="1"/>
    </xf>
    <xf numFmtId="0" fontId="7" fillId="0" borderId="2" xfId="4" applyFont="1" applyBorder="1" applyAlignment="1">
      <alignment horizontal="center" vertical="center" wrapText="1"/>
    </xf>
    <xf numFmtId="0" fontId="7" fillId="0" borderId="3" xfId="4" applyFont="1" applyBorder="1" applyAlignment="1">
      <alignment horizontal="center" vertical="center" wrapText="1"/>
    </xf>
    <xf numFmtId="0" fontId="7" fillId="0" borderId="11" xfId="4" applyFont="1" applyBorder="1" applyAlignment="1">
      <alignment horizontal="center" vertical="center" wrapText="1"/>
    </xf>
    <xf numFmtId="0" fontId="6" fillId="0" borderId="9" xfId="5" applyNumberFormat="1" applyFont="1" applyBorder="1" applyAlignment="1">
      <alignment horizontal="center" vertical="center" wrapText="1"/>
    </xf>
    <xf numFmtId="0" fontId="6" fillId="0" borderId="7" xfId="5" applyNumberFormat="1"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wrapText="1"/>
    </xf>
    <xf numFmtId="10" fontId="6" fillId="0" borderId="9" xfId="0" applyNumberFormat="1" applyFont="1" applyBorder="1" applyAlignment="1">
      <alignment horizontal="center" vertical="center"/>
    </xf>
    <xf numFmtId="0" fontId="6" fillId="20" borderId="6" xfId="4" applyFont="1" applyFill="1" applyBorder="1" applyAlignment="1">
      <alignment horizontal="center" vertical="center"/>
    </xf>
    <xf numFmtId="0" fontId="6" fillId="20" borderId="7" xfId="4" applyFont="1" applyFill="1" applyBorder="1" applyAlignment="1">
      <alignment horizontal="center" vertical="center"/>
    </xf>
    <xf numFmtId="0" fontId="6" fillId="20" borderId="1" xfId="0" applyFont="1" applyFill="1" applyBorder="1" applyAlignment="1">
      <alignment horizontal="left" vertical="center" wrapText="1"/>
    </xf>
    <xf numFmtId="0" fontId="6" fillId="0" borderId="6" xfId="5" applyNumberFormat="1" applyFont="1" applyBorder="1" applyAlignment="1">
      <alignment horizontal="center" vertical="center" wrapText="1"/>
    </xf>
    <xf numFmtId="0" fontId="6" fillId="0" borderId="1" xfId="0" applyFont="1" applyBorder="1" applyAlignment="1">
      <alignment horizontal="left" vertical="center" wrapText="1"/>
    </xf>
    <xf numFmtId="0" fontId="39" fillId="22" borderId="2" xfId="0" applyFont="1" applyFill="1" applyBorder="1" applyAlignment="1">
      <alignment wrapText="1"/>
    </xf>
    <xf numFmtId="0" fontId="39" fillId="22" borderId="3" xfId="0" applyFont="1" applyFill="1" applyBorder="1" applyAlignment="1">
      <alignment wrapText="1"/>
    </xf>
    <xf numFmtId="0" fontId="39" fillId="22" borderId="11" xfId="0" applyFont="1" applyFill="1" applyBorder="1" applyAlignment="1">
      <alignment wrapText="1"/>
    </xf>
    <xf numFmtId="0" fontId="3" fillId="0" borderId="14" xfId="0" applyFont="1" applyBorder="1" applyAlignment="1">
      <alignment wrapText="1"/>
    </xf>
    <xf numFmtId="0" fontId="3" fillId="0" borderId="55" xfId="0" applyFont="1" applyBorder="1" applyAlignment="1">
      <alignment wrapText="1"/>
    </xf>
    <xf numFmtId="0" fontId="27" fillId="0" borderId="3" xfId="0" applyFont="1" applyBorder="1" applyAlignment="1">
      <alignment wrapText="1"/>
    </xf>
    <xf numFmtId="0" fontId="39" fillId="22" borderId="3" xfId="0" applyFont="1" applyFill="1" applyBorder="1" applyAlignment="1">
      <alignment horizontal="center" wrapText="1"/>
    </xf>
    <xf numFmtId="0" fontId="39" fillId="22" borderId="56" xfId="0" applyFont="1" applyFill="1" applyBorder="1" applyAlignment="1">
      <alignment horizontal="center" wrapText="1"/>
    </xf>
    <xf numFmtId="0" fontId="39" fillId="22" borderId="3" xfId="0" applyFont="1" applyFill="1" applyBorder="1" applyAlignment="1">
      <alignment horizontal="left" wrapText="1"/>
    </xf>
    <xf numFmtId="0" fontId="26" fillId="0" borderId="3" xfId="0" applyFont="1" applyBorder="1" applyAlignment="1">
      <alignment horizontal="left" wrapText="1"/>
    </xf>
    <xf numFmtId="0" fontId="27" fillId="0" borderId="2" xfId="0" applyFont="1" applyBorder="1" applyAlignment="1">
      <alignment wrapText="1"/>
    </xf>
    <xf numFmtId="0" fontId="3" fillId="0" borderId="13" xfId="0" applyFont="1" applyBorder="1" applyAlignment="1">
      <alignment wrapText="1"/>
    </xf>
    <xf numFmtId="0" fontId="3" fillId="0" borderId="54" xfId="0" applyFont="1" applyBorder="1" applyAlignment="1">
      <alignment wrapText="1"/>
    </xf>
    <xf numFmtId="0" fontId="26" fillId="0" borderId="33" xfId="0" applyFont="1" applyBorder="1" applyAlignment="1">
      <alignment vertical="center" wrapText="1"/>
    </xf>
    <xf numFmtId="0" fontId="26" fillId="0" borderId="5" xfId="0" applyFont="1" applyBorder="1" applyAlignment="1">
      <alignment vertical="center" wrapText="1"/>
    </xf>
    <xf numFmtId="9" fontId="27" fillId="0" borderId="33" xfId="0" applyNumberFormat="1" applyFont="1" applyBorder="1" applyAlignment="1">
      <alignment horizontal="center" vertical="center"/>
    </xf>
    <xf numFmtId="0" fontId="27" fillId="0" borderId="5" xfId="0" applyFont="1" applyBorder="1" applyAlignment="1">
      <alignment horizontal="center" vertical="center"/>
    </xf>
    <xf numFmtId="0" fontId="26" fillId="20" borderId="33" xfId="0" applyFont="1" applyFill="1" applyBorder="1" applyAlignment="1">
      <alignment vertical="center" wrapText="1"/>
    </xf>
    <xf numFmtId="0" fontId="26" fillId="20" borderId="5" xfId="0" applyFont="1" applyFill="1" applyBorder="1" applyAlignment="1">
      <alignment vertical="center" wrapText="1"/>
    </xf>
    <xf numFmtId="9" fontId="27" fillId="20" borderId="33" xfId="0" applyNumberFormat="1" applyFont="1" applyFill="1" applyBorder="1" applyAlignment="1">
      <alignment horizontal="center" vertical="center"/>
    </xf>
    <xf numFmtId="0" fontId="27" fillId="20" borderId="33" xfId="0" applyFont="1" applyFill="1" applyBorder="1" applyAlignment="1">
      <alignment horizontal="center" vertical="center"/>
    </xf>
    <xf numFmtId="0" fontId="2" fillId="20" borderId="33" xfId="0" applyFont="1" applyFill="1" applyBorder="1" applyAlignment="1">
      <alignment vertical="center" wrapText="1"/>
    </xf>
    <xf numFmtId="0" fontId="2" fillId="20" borderId="5" xfId="0" applyFont="1" applyFill="1" applyBorder="1" applyAlignment="1">
      <alignment vertical="center" wrapText="1"/>
    </xf>
    <xf numFmtId="9" fontId="18" fillId="20" borderId="33" xfId="0" applyNumberFormat="1" applyFont="1" applyFill="1" applyBorder="1" applyAlignment="1">
      <alignment horizontal="center" vertical="center"/>
    </xf>
    <xf numFmtId="0" fontId="18" fillId="20" borderId="5" xfId="0" applyFont="1" applyFill="1" applyBorder="1" applyAlignment="1">
      <alignment horizontal="center" vertical="center"/>
    </xf>
    <xf numFmtId="0" fontId="3" fillId="20" borderId="60" xfId="0" applyFont="1" applyFill="1" applyBorder="1" applyAlignment="1">
      <alignment horizontal="center" vertical="center" wrapText="1" readingOrder="1"/>
    </xf>
    <xf numFmtId="0" fontId="3" fillId="20" borderId="9" xfId="0" applyFont="1" applyFill="1" applyBorder="1" applyAlignment="1">
      <alignment horizontal="center" vertical="center" wrapText="1" readingOrder="1"/>
    </xf>
    <xf numFmtId="0" fontId="3" fillId="20" borderId="7" xfId="0" applyFont="1" applyFill="1" applyBorder="1" applyAlignment="1">
      <alignment horizontal="center" vertical="center" wrapText="1" readingOrder="1"/>
    </xf>
    <xf numFmtId="9" fontId="3" fillId="20" borderId="60" xfId="1" applyFont="1" applyFill="1" applyBorder="1" applyAlignment="1">
      <alignment horizontal="center" vertical="center" wrapText="1" readingOrder="1"/>
    </xf>
    <xf numFmtId="9" fontId="3" fillId="20" borderId="9" xfId="1" applyFont="1" applyFill="1" applyBorder="1" applyAlignment="1">
      <alignment horizontal="center" vertical="center" wrapText="1" readingOrder="1"/>
    </xf>
    <xf numFmtId="9" fontId="3" fillId="20" borderId="7" xfId="1" applyFont="1" applyFill="1" applyBorder="1" applyAlignment="1">
      <alignment horizontal="center" vertical="center" wrapText="1" readingOrder="1"/>
    </xf>
    <xf numFmtId="0" fontId="27" fillId="0" borderId="4" xfId="0" applyFont="1" applyBorder="1" applyAlignment="1">
      <alignment horizontal="center" vertical="center" wrapText="1"/>
    </xf>
    <xf numFmtId="0" fontId="27" fillId="0" borderId="5" xfId="0" applyFont="1" applyBorder="1" applyAlignment="1">
      <alignment horizontal="center" vertical="center" wrapText="1"/>
    </xf>
    <xf numFmtId="0" fontId="27" fillId="20" borderId="4" xfId="0" applyFont="1" applyFill="1" applyBorder="1" applyAlignment="1">
      <alignment horizontal="center" vertical="center" wrapText="1"/>
    </xf>
    <xf numFmtId="0" fontId="27" fillId="20" borderId="33" xfId="0" applyFont="1" applyFill="1" applyBorder="1" applyAlignment="1">
      <alignment horizontal="center" vertical="center" wrapText="1"/>
    </xf>
    <xf numFmtId="0" fontId="27" fillId="20" borderId="5" xfId="0" applyFont="1" applyFill="1" applyBorder="1" applyAlignment="1">
      <alignment horizontal="center" vertical="center" wrapText="1"/>
    </xf>
    <xf numFmtId="0" fontId="28" fillId="20" borderId="1" xfId="0" applyFont="1" applyFill="1" applyBorder="1" applyAlignment="1">
      <alignment horizontal="center" vertical="center"/>
    </xf>
    <xf numFmtId="0" fontId="28" fillId="20" borderId="1" xfId="0" applyFont="1" applyFill="1" applyBorder="1" applyAlignment="1">
      <alignment vertical="center" wrapText="1"/>
    </xf>
    <xf numFmtId="9" fontId="41" fillId="20" borderId="1" xfId="0" applyNumberFormat="1" applyFont="1" applyFill="1" applyBorder="1" applyAlignment="1">
      <alignment horizontal="center" vertical="center"/>
    </xf>
    <xf numFmtId="0" fontId="41" fillId="20" borderId="6" xfId="0" applyFont="1" applyFill="1" applyBorder="1" applyAlignment="1">
      <alignment horizontal="center" vertical="center"/>
    </xf>
    <xf numFmtId="0" fontId="20" fillId="20" borderId="62" xfId="0" applyFont="1" applyFill="1" applyBorder="1" applyAlignment="1">
      <alignment horizontal="center" vertical="center" wrapText="1" readingOrder="1"/>
    </xf>
    <xf numFmtId="0" fontId="20" fillId="20" borderId="63" xfId="0" applyFont="1" applyFill="1" applyBorder="1" applyAlignment="1">
      <alignment horizontal="center" vertical="center" wrapText="1" readingOrder="1"/>
    </xf>
    <xf numFmtId="0" fontId="20" fillId="20" borderId="64" xfId="0" applyFont="1" applyFill="1" applyBorder="1" applyAlignment="1">
      <alignment horizontal="center" vertical="center" wrapText="1" readingOrder="1"/>
    </xf>
    <xf numFmtId="0" fontId="18" fillId="20" borderId="4" xfId="0" applyFont="1" applyFill="1" applyBorder="1" applyAlignment="1">
      <alignment horizontal="center" vertical="center" wrapText="1"/>
    </xf>
    <xf numFmtId="0" fontId="18" fillId="20" borderId="5" xfId="0" applyFont="1" applyFill="1" applyBorder="1" applyAlignment="1">
      <alignment horizontal="center" vertical="center" wrapText="1"/>
    </xf>
    <xf numFmtId="0" fontId="27" fillId="0" borderId="8" xfId="0" applyFont="1" applyBorder="1" applyAlignment="1">
      <alignment horizontal="center" wrapText="1"/>
    </xf>
    <xf numFmtId="0" fontId="27" fillId="0" borderId="13" xfId="0" applyFont="1" applyBorder="1" applyAlignment="1">
      <alignment horizontal="center" wrapText="1"/>
    </xf>
    <xf numFmtId="0" fontId="27" fillId="0" borderId="3" xfId="0" applyFont="1" applyBorder="1" applyAlignment="1">
      <alignment horizontal="center" wrapText="1"/>
    </xf>
    <xf numFmtId="0" fontId="39" fillId="22" borderId="31" xfId="0" applyFont="1" applyFill="1" applyBorder="1" applyAlignment="1">
      <alignment wrapText="1"/>
    </xf>
    <xf numFmtId="0" fontId="39" fillId="22" borderId="31" xfId="0" applyFont="1" applyFill="1" applyBorder="1" applyAlignment="1">
      <alignment vertical="center" wrapText="1"/>
    </xf>
    <xf numFmtId="0" fontId="28" fillId="0" borderId="3" xfId="0" applyFont="1" applyBorder="1" applyAlignment="1">
      <alignment wrapText="1"/>
    </xf>
    <xf numFmtId="0" fontId="28" fillId="0" borderId="11" xfId="0" applyFont="1" applyBorder="1" applyAlignment="1">
      <alignment wrapText="1"/>
    </xf>
    <xf numFmtId="0" fontId="2" fillId="0" borderId="33" xfId="0" applyFont="1" applyBorder="1" applyAlignment="1">
      <alignment vertical="center" wrapText="1"/>
    </xf>
    <xf numFmtId="0" fontId="2" fillId="0" borderId="5" xfId="0" applyFont="1" applyBorder="1" applyAlignment="1">
      <alignment vertical="center" wrapText="1"/>
    </xf>
    <xf numFmtId="9" fontId="18" fillId="0" borderId="33" xfId="0" applyNumberFormat="1" applyFont="1" applyBorder="1" applyAlignment="1">
      <alignment horizontal="center" vertical="center"/>
    </xf>
    <xf numFmtId="0" fontId="18" fillId="0" borderId="33" xfId="0" applyFont="1" applyBorder="1" applyAlignment="1">
      <alignment horizontal="center" vertical="center"/>
    </xf>
    <xf numFmtId="0" fontId="18" fillId="0" borderId="5" xfId="0" applyFont="1" applyBorder="1" applyAlignment="1">
      <alignment horizontal="center" vertical="center"/>
    </xf>
    <xf numFmtId="0" fontId="18" fillId="0" borderId="4"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5" xfId="0" applyFont="1" applyBorder="1" applyAlignment="1">
      <alignment horizontal="center" vertical="center" wrapText="1"/>
    </xf>
    <xf numFmtId="0" fontId="39" fillId="22" borderId="14" xfId="0" applyFont="1" applyFill="1" applyBorder="1" applyAlignment="1">
      <alignment horizontal="center" wrapText="1"/>
    </xf>
    <xf numFmtId="0" fontId="27" fillId="0" borderId="3" xfId="0" applyFont="1" applyBorder="1" applyAlignment="1">
      <alignment horizontal="left" wrapText="1"/>
    </xf>
    <xf numFmtId="0" fontId="39" fillId="22" borderId="32" xfId="0" applyFont="1" applyFill="1" applyBorder="1" applyAlignment="1">
      <alignment horizontal="left" wrapText="1"/>
    </xf>
    <xf numFmtId="0" fontId="39" fillId="22" borderId="21" xfId="0" applyFont="1" applyFill="1" applyBorder="1" applyAlignment="1">
      <alignment horizontal="left" wrapText="1"/>
    </xf>
    <xf numFmtId="0" fontId="39" fillId="22" borderId="16" xfId="0" applyFont="1" applyFill="1" applyBorder="1" applyAlignment="1">
      <alignment horizontal="left" wrapText="1"/>
    </xf>
    <xf numFmtId="0" fontId="6" fillId="0" borderId="9" xfId="0" applyFont="1" applyBorder="1" applyAlignment="1">
      <alignment horizontal="center" vertical="center"/>
    </xf>
    <xf numFmtId="9" fontId="6" fillId="0" borderId="9" xfId="0" applyNumberFormat="1" applyFont="1" applyBorder="1" applyAlignment="1">
      <alignment horizontal="center" vertical="center"/>
    </xf>
    <xf numFmtId="0" fontId="6" fillId="20" borderId="1" xfId="0" applyFont="1" applyFill="1" applyBorder="1" applyAlignment="1">
      <alignment horizontal="center" vertical="center"/>
    </xf>
    <xf numFmtId="0" fontId="6" fillId="20" borderId="1" xfId="0" applyFont="1" applyFill="1" applyBorder="1" applyAlignment="1">
      <alignment horizontal="center" vertical="center" wrapText="1"/>
    </xf>
    <xf numFmtId="9" fontId="6" fillId="20" borderId="1" xfId="0" applyNumberFormat="1" applyFont="1" applyFill="1" applyBorder="1" applyAlignment="1">
      <alignment horizontal="center" vertical="center"/>
    </xf>
    <xf numFmtId="0" fontId="22" fillId="0" borderId="3" xfId="0" applyFont="1" applyBorder="1" applyAlignment="1">
      <alignment horizontal="left" vertical="center" wrapText="1"/>
    </xf>
    <xf numFmtId="0" fontId="22" fillId="0" borderId="11" xfId="0" applyFont="1" applyBorder="1" applyAlignment="1">
      <alignment horizontal="left" vertical="center" wrapText="1"/>
    </xf>
    <xf numFmtId="0" fontId="22" fillId="0" borderId="2" xfId="0" applyFont="1" applyBorder="1" applyAlignment="1">
      <alignment horizontal="left" vertical="center" wrapText="1"/>
    </xf>
    <xf numFmtId="0" fontId="22" fillId="0" borderId="2" xfId="0" applyFont="1" applyBorder="1" applyAlignment="1">
      <alignment vertical="center" wrapText="1"/>
    </xf>
    <xf numFmtId="0" fontId="22" fillId="0" borderId="3" xfId="0" applyFont="1" applyBorder="1" applyAlignment="1">
      <alignment vertical="center" wrapText="1"/>
    </xf>
    <xf numFmtId="0" fontId="22" fillId="0" borderId="11" xfId="0" applyFont="1" applyBorder="1" applyAlignment="1">
      <alignment vertical="center" wrapText="1"/>
    </xf>
    <xf numFmtId="0" fontId="6" fillId="0" borderId="2" xfId="0" applyFont="1" applyBorder="1" applyAlignment="1">
      <alignment horizontal="center" wrapText="1"/>
    </xf>
    <xf numFmtId="0" fontId="6" fillId="0" borderId="3" xfId="0" applyFont="1" applyBorder="1" applyAlignment="1">
      <alignment horizontal="center" wrapText="1"/>
    </xf>
    <xf numFmtId="0" fontId="6" fillId="0" borderId="11" xfId="0" applyFont="1" applyBorder="1" applyAlignment="1">
      <alignment horizontal="center" wrapText="1"/>
    </xf>
    <xf numFmtId="0" fontId="22" fillId="0" borderId="1" xfId="0" applyFont="1" applyBorder="1" applyAlignment="1">
      <alignment horizontal="center" vertical="center" wrapText="1"/>
    </xf>
    <xf numFmtId="9" fontId="8" fillId="0" borderId="9" xfId="0" applyNumberFormat="1" applyFont="1" applyBorder="1" applyAlignment="1">
      <alignment horizontal="center" vertical="center"/>
    </xf>
    <xf numFmtId="0" fontId="8" fillId="0" borderId="9" xfId="0" applyFont="1" applyBorder="1" applyAlignment="1">
      <alignment horizontal="center" vertical="center"/>
    </xf>
    <xf numFmtId="0" fontId="3" fillId="20" borderId="1" xfId="0" applyFont="1" applyFill="1" applyBorder="1" applyAlignment="1">
      <alignment horizontal="center" vertical="center" wrapText="1"/>
    </xf>
    <xf numFmtId="9" fontId="3" fillId="20" borderId="1" xfId="0" applyNumberFormat="1" applyFont="1" applyFill="1" applyBorder="1" applyAlignment="1">
      <alignment horizontal="center" vertical="center" wrapText="1"/>
    </xf>
    <xf numFmtId="0" fontId="6" fillId="0" borderId="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9" fontId="6" fillId="0" borderId="6" xfId="1" applyFont="1" applyFill="1" applyBorder="1" applyAlignment="1">
      <alignment horizontal="center" vertical="center" wrapText="1"/>
    </xf>
    <xf numFmtId="9" fontId="6" fillId="0" borderId="9" xfId="1" applyFont="1" applyFill="1" applyBorder="1" applyAlignment="1">
      <alignment horizontal="center" vertical="center" wrapText="1"/>
    </xf>
    <xf numFmtId="9" fontId="6" fillId="0" borderId="7" xfId="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20" borderId="1" xfId="0" applyFont="1" applyFill="1" applyBorder="1" applyAlignment="1">
      <alignment horizontal="center" vertical="center" wrapText="1"/>
    </xf>
    <xf numFmtId="9" fontId="3" fillId="20" borderId="7" xfId="1" applyFont="1" applyFill="1" applyBorder="1" applyAlignment="1">
      <alignment horizontal="center" vertical="center" wrapText="1"/>
    </xf>
    <xf numFmtId="9" fontId="3" fillId="20" borderId="1" xfId="1" applyFont="1" applyFill="1" applyBorder="1" applyAlignment="1">
      <alignment horizontal="center" vertical="center" wrapText="1"/>
    </xf>
    <xf numFmtId="0" fontId="3" fillId="20" borderId="1" xfId="0" applyFont="1" applyFill="1" applyBorder="1" applyAlignment="1">
      <alignment horizontal="justify" vertical="center" wrapText="1"/>
    </xf>
    <xf numFmtId="9" fontId="3" fillId="20" borderId="6" xfId="1" applyFont="1" applyFill="1" applyBorder="1" applyAlignment="1">
      <alignment horizontal="center" vertical="center" wrapText="1"/>
    </xf>
    <xf numFmtId="0" fontId="3" fillId="0" borderId="32" xfId="0" applyFont="1" applyBorder="1" applyAlignment="1">
      <alignment horizontal="center" vertical="center" wrapText="1"/>
    </xf>
    <xf numFmtId="0" fontId="44" fillId="0" borderId="10" xfId="0" applyFont="1" applyBorder="1" applyAlignment="1">
      <alignment horizontal="center" vertical="center" wrapText="1"/>
    </xf>
    <xf numFmtId="9" fontId="3" fillId="0" borderId="31" xfId="1" applyFont="1" applyBorder="1" applyAlignment="1">
      <alignment horizontal="center" vertical="center" wrapText="1"/>
    </xf>
    <xf numFmtId="0" fontId="5" fillId="2" borderId="2" xfId="0" applyFont="1" applyFill="1" applyBorder="1" applyAlignment="1">
      <alignment horizontal="left" vertical="center" wrapText="1"/>
    </xf>
    <xf numFmtId="0" fontId="20" fillId="3" borderId="52" xfId="0" applyFont="1" applyFill="1" applyBorder="1" applyAlignment="1">
      <alignment horizontal="center" vertical="center" wrapText="1"/>
    </xf>
    <xf numFmtId="9" fontId="3" fillId="0" borderId="6" xfId="1" applyFont="1" applyBorder="1" applyAlignment="1">
      <alignment horizontal="center" vertical="center" wrapText="1"/>
    </xf>
    <xf numFmtId="9" fontId="3" fillId="0" borderId="9" xfId="1" applyFont="1" applyBorder="1" applyAlignment="1">
      <alignment horizontal="center" vertical="center" wrapText="1"/>
    </xf>
    <xf numFmtId="0" fontId="20" fillId="20" borderId="6" xfId="0" applyFont="1" applyFill="1" applyBorder="1" applyAlignment="1">
      <alignment horizontal="center" vertical="center" wrapText="1"/>
    </xf>
    <xf numFmtId="0" fontId="20" fillId="20" borderId="9" xfId="0" applyFont="1" applyFill="1" applyBorder="1" applyAlignment="1">
      <alignment horizontal="center" vertical="center" wrapText="1"/>
    </xf>
    <xf numFmtId="0" fontId="3" fillId="20" borderId="6" xfId="0" applyFont="1" applyFill="1" applyBorder="1" applyAlignment="1">
      <alignment horizontal="center" vertical="center" wrapText="1"/>
    </xf>
    <xf numFmtId="0" fontId="44" fillId="20" borderId="7" xfId="0" applyFont="1" applyFill="1" applyBorder="1" applyAlignment="1">
      <alignment horizontal="center" vertical="center" wrapText="1"/>
    </xf>
    <xf numFmtId="0" fontId="3" fillId="20" borderId="7" xfId="0" applyFont="1" applyFill="1" applyBorder="1" applyAlignment="1">
      <alignment horizontal="center" vertical="center" wrapText="1"/>
    </xf>
    <xf numFmtId="0" fontId="3" fillId="20" borderId="6" xfId="0" applyFont="1" applyFill="1" applyBorder="1" applyAlignment="1">
      <alignment horizontal="left" vertical="center" wrapText="1"/>
    </xf>
    <xf numFmtId="0" fontId="3" fillId="20" borderId="9" xfId="0" applyFont="1" applyFill="1" applyBorder="1" applyAlignment="1">
      <alignment horizontal="left" vertical="center" wrapText="1"/>
    </xf>
    <xf numFmtId="0" fontId="3" fillId="20" borderId="9" xfId="0" applyFont="1" applyFill="1" applyBorder="1" applyAlignment="1">
      <alignment horizontal="center" vertical="center" wrapText="1"/>
    </xf>
    <xf numFmtId="0" fontId="6" fillId="0" borderId="31" xfId="0" applyFont="1" applyBorder="1" applyAlignment="1">
      <alignment horizontal="left" vertical="center" wrapText="1"/>
    </xf>
    <xf numFmtId="0" fontId="58" fillId="3" borderId="67" xfId="0" applyFont="1" applyFill="1" applyBorder="1" applyAlignment="1">
      <alignment horizontal="left" vertical="center" wrapText="1"/>
    </xf>
    <xf numFmtId="0" fontId="5" fillId="3" borderId="67" xfId="0" applyFont="1" applyFill="1" applyBorder="1" applyAlignment="1">
      <alignment horizontal="left" vertical="center" wrapText="1"/>
    </xf>
    <xf numFmtId="0" fontId="20" fillId="20" borderId="7" xfId="0" applyFont="1" applyFill="1" applyBorder="1" applyAlignment="1">
      <alignment horizontal="center" vertical="center" wrapText="1"/>
    </xf>
    <xf numFmtId="0" fontId="5" fillId="2" borderId="3" xfId="0" applyFont="1" applyFill="1" applyBorder="1" applyAlignment="1">
      <alignment horizontal="center"/>
    </xf>
    <xf numFmtId="0" fontId="5" fillId="2" borderId="56" xfId="0" applyFont="1" applyFill="1" applyBorder="1" applyAlignment="1">
      <alignment horizontal="center"/>
    </xf>
    <xf numFmtId="0" fontId="5" fillId="2" borderId="0" xfId="0" applyFont="1" applyFill="1" applyAlignment="1">
      <alignment horizontal="center" vertical="center" wrapText="1"/>
    </xf>
    <xf numFmtId="0" fontId="7" fillId="0" borderId="0" xfId="0" applyFont="1" applyAlignment="1">
      <alignment horizontal="center" vertical="center" wrapText="1"/>
    </xf>
    <xf numFmtId="0" fontId="7" fillId="0" borderId="31" xfId="0" applyFont="1" applyBorder="1" applyAlignment="1">
      <alignment horizontal="left" vertical="center" wrapText="1"/>
    </xf>
    <xf numFmtId="0" fontId="3" fillId="0" borderId="31" xfId="0" applyFont="1" applyBorder="1" applyAlignment="1">
      <alignment horizontal="left" vertical="center" wrapText="1"/>
    </xf>
    <xf numFmtId="0" fontId="7" fillId="0" borderId="13" xfId="0" applyFont="1" applyBorder="1" applyAlignment="1">
      <alignment horizontal="center" vertical="center" wrapText="1"/>
    </xf>
    <xf numFmtId="9" fontId="3" fillId="0" borderId="4" xfId="5" applyFont="1" applyFill="1" applyBorder="1" applyAlignment="1">
      <alignment horizontal="center" vertical="center" wrapText="1"/>
    </xf>
    <xf numFmtId="9" fontId="3" fillId="0" borderId="33" xfId="5" applyFont="1" applyFill="1" applyBorder="1" applyAlignment="1">
      <alignment horizontal="center" vertical="center" wrapText="1"/>
    </xf>
    <xf numFmtId="9" fontId="3" fillId="0" borderId="5" xfId="5"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xf>
    <xf numFmtId="0" fontId="3" fillId="0" borderId="33" xfId="0" applyFont="1" applyBorder="1" applyAlignment="1">
      <alignment horizontal="center" vertical="center"/>
    </xf>
    <xf numFmtId="0" fontId="3" fillId="0" borderId="5" xfId="0" applyFont="1" applyBorder="1" applyAlignment="1">
      <alignment horizontal="center" vertical="center"/>
    </xf>
    <xf numFmtId="0" fontId="5" fillId="2" borderId="31" xfId="0" applyFont="1" applyFill="1" applyBorder="1" applyAlignment="1">
      <alignment horizontal="center" vertical="center" wrapText="1"/>
    </xf>
    <xf numFmtId="0" fontId="3" fillId="0" borderId="32" xfId="0" applyFont="1" applyBorder="1" applyAlignment="1">
      <alignment horizontal="left" vertical="center" wrapText="1"/>
    </xf>
    <xf numFmtId="0" fontId="3" fillId="0" borderId="21" xfId="0" applyFont="1" applyBorder="1" applyAlignment="1">
      <alignment horizontal="left" vertical="center" wrapText="1"/>
    </xf>
    <xf numFmtId="0" fontId="3" fillId="0" borderId="16" xfId="0" applyFont="1" applyBorder="1" applyAlignment="1">
      <alignment horizontal="left" vertical="center" wrapText="1"/>
    </xf>
    <xf numFmtId="0" fontId="5" fillId="2" borderId="32"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31" xfId="0" applyFont="1" applyFill="1" applyBorder="1" applyAlignment="1">
      <alignment horizontal="center" vertical="center"/>
    </xf>
    <xf numFmtId="0" fontId="7" fillId="0" borderId="31" xfId="0" applyFont="1" applyBorder="1" applyAlignment="1">
      <alignment horizontal="center" vertical="center" wrapText="1"/>
    </xf>
    <xf numFmtId="0" fontId="3" fillId="0" borderId="32" xfId="0" applyFont="1" applyBorder="1" applyAlignment="1">
      <alignment horizontal="left" wrapText="1"/>
    </xf>
    <xf numFmtId="0" fontId="3" fillId="0" borderId="21" xfId="0" applyFont="1" applyBorder="1" applyAlignment="1">
      <alignment horizontal="left" wrapText="1"/>
    </xf>
    <xf numFmtId="0" fontId="3" fillId="0" borderId="16" xfId="0" applyFont="1" applyBorder="1" applyAlignment="1">
      <alignment horizontal="left" wrapText="1"/>
    </xf>
    <xf numFmtId="0" fontId="6" fillId="20" borderId="4" xfId="5" applyNumberFormat="1" applyFont="1" applyFill="1" applyBorder="1" applyAlignment="1">
      <alignment horizontal="center" vertical="center" wrapText="1"/>
    </xf>
    <xf numFmtId="0" fontId="6" fillId="20" borderId="33" xfId="5" applyNumberFormat="1" applyFont="1" applyFill="1" applyBorder="1" applyAlignment="1">
      <alignment horizontal="center" vertical="center" wrapText="1"/>
    </xf>
    <xf numFmtId="0" fontId="6" fillId="20" borderId="5" xfId="5" applyNumberFormat="1" applyFont="1" applyFill="1" applyBorder="1" applyAlignment="1">
      <alignment horizontal="center" vertical="center" wrapText="1"/>
    </xf>
    <xf numFmtId="0" fontId="6" fillId="20" borderId="34" xfId="5" applyNumberFormat="1" applyFont="1" applyFill="1" applyBorder="1" applyAlignment="1">
      <alignment horizontal="center" vertical="center" wrapText="1"/>
    </xf>
    <xf numFmtId="0" fontId="6" fillId="20" borderId="4" xfId="0" applyFont="1" applyFill="1" applyBorder="1" applyAlignment="1">
      <alignment horizontal="center" vertical="center" wrapText="1"/>
    </xf>
    <xf numFmtId="0" fontId="6" fillId="20" borderId="29" xfId="0" applyFont="1" applyFill="1" applyBorder="1" applyAlignment="1">
      <alignment horizontal="center" vertical="center" wrapText="1"/>
    </xf>
    <xf numFmtId="9" fontId="6" fillId="20" borderId="33" xfId="5" applyFont="1" applyFill="1" applyBorder="1" applyAlignment="1">
      <alignment horizontal="center" vertical="center" wrapText="1"/>
    </xf>
    <xf numFmtId="0" fontId="3" fillId="0" borderId="31" xfId="0" applyFont="1" applyBorder="1" applyAlignment="1">
      <alignment horizontal="center" vertical="center" wrapText="1"/>
    </xf>
    <xf numFmtId="9" fontId="6" fillId="0" borderId="4" xfId="0" applyNumberFormat="1" applyFont="1" applyBorder="1" applyAlignment="1">
      <alignment horizontal="center" vertical="center" wrapText="1"/>
    </xf>
    <xf numFmtId="0" fontId="6" fillId="0" borderId="33" xfId="0" applyFont="1" applyBorder="1" applyAlignment="1">
      <alignment horizontal="center" vertical="center" wrapText="1"/>
    </xf>
    <xf numFmtId="0" fontId="6" fillId="0" borderId="5" xfId="0" applyFont="1" applyBorder="1" applyAlignment="1">
      <alignment horizontal="center" vertical="center" wrapText="1"/>
    </xf>
    <xf numFmtId="0" fontId="6" fillId="20" borderId="31" xfId="0" applyFont="1" applyFill="1" applyBorder="1" applyAlignment="1">
      <alignment horizontal="center" vertical="center" wrapText="1"/>
    </xf>
    <xf numFmtId="9" fontId="6" fillId="20" borderId="4" xfId="5" applyNumberFormat="1" applyFont="1" applyFill="1" applyBorder="1" applyAlignment="1">
      <alignment horizontal="center" vertical="center" wrapText="1"/>
    </xf>
    <xf numFmtId="9" fontId="6" fillId="20" borderId="33" xfId="5" applyNumberFormat="1" applyFont="1" applyFill="1" applyBorder="1" applyAlignment="1">
      <alignment horizontal="center" vertical="center" wrapText="1"/>
    </xf>
    <xf numFmtId="9" fontId="6" fillId="20" borderId="5" xfId="5" applyNumberFormat="1" applyFont="1" applyFill="1" applyBorder="1" applyAlignment="1">
      <alignment horizontal="center" vertical="center" wrapText="1"/>
    </xf>
    <xf numFmtId="0" fontId="3" fillId="20" borderId="31" xfId="0" applyFont="1" applyFill="1" applyBorder="1" applyAlignment="1">
      <alignment horizontal="center" vertical="center"/>
    </xf>
    <xf numFmtId="9" fontId="6" fillId="20" borderId="31" xfId="0" applyNumberFormat="1" applyFont="1" applyFill="1" applyBorder="1" applyAlignment="1">
      <alignment horizontal="center" vertical="center"/>
    </xf>
    <xf numFmtId="0" fontId="6" fillId="0" borderId="4" xfId="5" applyNumberFormat="1" applyFont="1" applyFill="1" applyBorder="1" applyAlignment="1">
      <alignment horizontal="center" vertical="center" wrapText="1"/>
    </xf>
    <xf numFmtId="0" fontId="6" fillId="0" borderId="33" xfId="5" applyNumberFormat="1" applyFont="1" applyFill="1" applyBorder="1" applyAlignment="1">
      <alignment horizontal="center" vertical="center" wrapText="1"/>
    </xf>
    <xf numFmtId="0" fontId="6" fillId="0" borderId="5" xfId="5" applyNumberFormat="1" applyFont="1" applyFill="1" applyBorder="1" applyAlignment="1">
      <alignment horizontal="center" vertical="center" wrapText="1"/>
    </xf>
    <xf numFmtId="0" fontId="28" fillId="20" borderId="31" xfId="0" applyFont="1" applyFill="1" applyBorder="1" applyAlignment="1">
      <alignment horizontal="center" vertical="center" wrapText="1" readingOrder="1"/>
    </xf>
    <xf numFmtId="14" fontId="28" fillId="20" borderId="31" xfId="0" applyNumberFormat="1" applyFont="1" applyFill="1" applyBorder="1" applyAlignment="1">
      <alignment horizontal="center" vertical="center" wrapText="1"/>
    </xf>
    <xf numFmtId="0" fontId="25" fillId="20" borderId="66" xfId="0" applyFont="1" applyFill="1" applyBorder="1" applyAlignment="1">
      <alignment horizontal="center" vertical="center" wrapText="1"/>
    </xf>
    <xf numFmtId="0" fontId="25" fillId="20" borderId="39" xfId="0" applyFont="1" applyFill="1" applyBorder="1" applyAlignment="1">
      <alignment horizontal="center" vertical="center" wrapText="1"/>
    </xf>
    <xf numFmtId="0" fontId="25" fillId="20" borderId="41" xfId="0" applyFont="1" applyFill="1" applyBorder="1" applyAlignment="1">
      <alignment horizontal="center" vertical="center" wrapText="1"/>
    </xf>
    <xf numFmtId="0" fontId="30" fillId="20" borderId="5" xfId="0" applyFont="1" applyFill="1" applyBorder="1" applyAlignment="1">
      <alignment horizontal="center" vertical="center" wrapText="1" readingOrder="1"/>
    </xf>
    <xf numFmtId="0" fontId="30" fillId="20" borderId="31" xfId="0" applyFont="1" applyFill="1" applyBorder="1" applyAlignment="1">
      <alignment horizontal="center" vertical="center" wrapText="1" readingOrder="1"/>
    </xf>
    <xf numFmtId="0" fontId="30" fillId="20" borderId="42" xfId="0" applyFont="1" applyFill="1" applyBorder="1" applyAlignment="1">
      <alignment horizontal="center" vertical="center" wrapText="1" readingOrder="1"/>
    </xf>
    <xf numFmtId="9" fontId="28" fillId="20" borderId="5" xfId="0" applyNumberFormat="1" applyFont="1" applyFill="1" applyBorder="1" applyAlignment="1">
      <alignment horizontal="center" vertical="center" wrapText="1" readingOrder="1"/>
    </xf>
    <xf numFmtId="9" fontId="28" fillId="20" borderId="31" xfId="0" applyNumberFormat="1" applyFont="1" applyFill="1" applyBorder="1" applyAlignment="1">
      <alignment horizontal="center" vertical="center" wrapText="1" readingOrder="1"/>
    </xf>
    <xf numFmtId="9" fontId="28" fillId="20" borderId="42" xfId="0" applyNumberFormat="1" applyFont="1" applyFill="1" applyBorder="1" applyAlignment="1">
      <alignment horizontal="center" vertical="center" wrapText="1" readingOrder="1"/>
    </xf>
    <xf numFmtId="0" fontId="28" fillId="20" borderId="5" xfId="0" applyFont="1" applyFill="1" applyBorder="1" applyAlignment="1">
      <alignment horizontal="center" vertical="center" wrapText="1" readingOrder="1"/>
    </xf>
    <xf numFmtId="0" fontId="28" fillId="20" borderId="42" xfId="0" applyFont="1" applyFill="1" applyBorder="1" applyAlignment="1">
      <alignment horizontal="center" vertical="center" wrapText="1" readingOrder="1"/>
    </xf>
    <xf numFmtId="0" fontId="25" fillId="20" borderId="31" xfId="0" applyFont="1" applyFill="1" applyBorder="1" applyAlignment="1">
      <alignment horizontal="center" vertical="center" wrapText="1"/>
    </xf>
    <xf numFmtId="0" fontId="25" fillId="3" borderId="31" xfId="0" applyFont="1" applyFill="1" applyBorder="1" applyAlignment="1">
      <alignment horizontal="center" vertical="center" wrapText="1"/>
    </xf>
    <xf numFmtId="0" fontId="28" fillId="3" borderId="31" xfId="0" applyFont="1" applyFill="1" applyBorder="1" applyAlignment="1">
      <alignment horizontal="center" vertical="center" wrapText="1"/>
    </xf>
    <xf numFmtId="9" fontId="28" fillId="3" borderId="31" xfId="0" applyNumberFormat="1" applyFont="1" applyFill="1" applyBorder="1" applyAlignment="1">
      <alignment horizontal="center" vertical="center" wrapText="1" readingOrder="1"/>
    </xf>
    <xf numFmtId="0" fontId="25" fillId="20" borderId="31" xfId="0" applyFont="1" applyFill="1" applyBorder="1" applyAlignment="1">
      <alignment horizontal="center" vertical="center" wrapText="1" readingOrder="1"/>
    </xf>
    <xf numFmtId="0" fontId="28" fillId="3" borderId="31" xfId="0" applyFont="1" applyFill="1" applyBorder="1" applyAlignment="1">
      <alignment horizontal="center" vertical="center" wrapText="1" readingOrder="1"/>
    </xf>
    <xf numFmtId="0" fontId="28" fillId="20" borderId="31" xfId="0" applyFont="1" applyFill="1" applyBorder="1" applyAlignment="1">
      <alignment horizontal="center" vertical="center" wrapText="1"/>
    </xf>
    <xf numFmtId="0" fontId="25" fillId="3" borderId="31" xfId="0" applyFont="1" applyFill="1" applyBorder="1" applyAlignment="1">
      <alignment horizontal="center" vertical="center" wrapText="1" readingOrder="1"/>
    </xf>
    <xf numFmtId="0" fontId="26" fillId="3" borderId="31" xfId="0" applyFont="1" applyFill="1" applyBorder="1" applyAlignment="1">
      <alignment horizontal="center" vertical="center" wrapText="1"/>
    </xf>
    <xf numFmtId="9" fontId="25" fillId="3" borderId="31" xfId="0" applyNumberFormat="1" applyFont="1" applyFill="1" applyBorder="1" applyAlignment="1">
      <alignment horizontal="center" vertical="center" wrapText="1" readingOrder="1"/>
    </xf>
    <xf numFmtId="9" fontId="25" fillId="3" borderId="31" xfId="1" applyFont="1" applyFill="1" applyBorder="1" applyAlignment="1">
      <alignment horizontal="center" vertical="center" wrapText="1"/>
    </xf>
    <xf numFmtId="0" fontId="25" fillId="20" borderId="37" xfId="0" applyFont="1" applyFill="1" applyBorder="1" applyAlignment="1">
      <alignment horizontal="center" vertical="center" wrapText="1"/>
    </xf>
    <xf numFmtId="0" fontId="25" fillId="20" borderId="40" xfId="0" applyFont="1" applyFill="1" applyBorder="1" applyAlignment="1">
      <alignment horizontal="center" vertical="center" wrapText="1"/>
    </xf>
    <xf numFmtId="0" fontId="25" fillId="20" borderId="38" xfId="0" applyFont="1" applyFill="1" applyBorder="1" applyAlignment="1">
      <alignment horizontal="center" vertical="center" wrapText="1"/>
    </xf>
    <xf numFmtId="0" fontId="25" fillId="20" borderId="4" xfId="0" applyFont="1" applyFill="1" applyBorder="1" applyAlignment="1">
      <alignment horizontal="center" vertical="center" wrapText="1"/>
    </xf>
    <xf numFmtId="9" fontId="26" fillId="20" borderId="38" xfId="0" applyNumberFormat="1" applyFont="1" applyFill="1" applyBorder="1" applyAlignment="1">
      <alignment horizontal="center" vertical="center" wrapText="1" readingOrder="1"/>
    </xf>
    <xf numFmtId="9" fontId="26" fillId="20" borderId="31" xfId="0" applyNumberFormat="1" applyFont="1" applyFill="1" applyBorder="1" applyAlignment="1">
      <alignment horizontal="center" vertical="center" wrapText="1" readingOrder="1"/>
    </xf>
    <xf numFmtId="9" fontId="26" fillId="20" borderId="4" xfId="0" applyNumberFormat="1" applyFont="1" applyFill="1" applyBorder="1" applyAlignment="1">
      <alignment horizontal="center" vertical="center" wrapText="1" readingOrder="1"/>
    </xf>
    <xf numFmtId="0" fontId="26" fillId="20" borderId="38" xfId="0" applyFont="1" applyFill="1" applyBorder="1" applyAlignment="1">
      <alignment horizontal="center" vertical="center" wrapText="1" readingOrder="1"/>
    </xf>
    <xf numFmtId="0" fontId="26" fillId="20" borderId="31" xfId="0" applyFont="1" applyFill="1" applyBorder="1" applyAlignment="1">
      <alignment horizontal="center" vertical="center" wrapText="1" readingOrder="1"/>
    </xf>
    <xf numFmtId="0" fontId="26" fillId="20" borderId="4" xfId="0" applyFont="1" applyFill="1" applyBorder="1" applyAlignment="1">
      <alignment horizontal="center" vertical="center" wrapText="1" readingOrder="1"/>
    </xf>
    <xf numFmtId="0" fontId="5" fillId="2" borderId="13"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15" xfId="0" applyFont="1" applyBorder="1" applyAlignment="1">
      <alignment horizontal="center" vertical="center" wrapText="1"/>
    </xf>
    <xf numFmtId="0" fontId="3" fillId="5" borderId="1" xfId="0" applyFont="1" applyFill="1" applyBorder="1" applyAlignment="1">
      <alignment horizontal="center" vertical="center"/>
    </xf>
    <xf numFmtId="0" fontId="3" fillId="5" borderId="1" xfId="0" applyFont="1" applyFill="1" applyBorder="1" applyAlignment="1">
      <alignment horizontal="left" vertical="center" wrapText="1"/>
    </xf>
    <xf numFmtId="0" fontId="3" fillId="0" borderId="31" xfId="0" applyFont="1" applyBorder="1" applyAlignment="1">
      <alignment horizontal="center" vertical="center"/>
    </xf>
    <xf numFmtId="9" fontId="3" fillId="0" borderId="31" xfId="0" applyNumberFormat="1" applyFont="1" applyBorder="1" applyAlignment="1">
      <alignment horizontal="center" vertical="center"/>
    </xf>
    <xf numFmtId="9" fontId="3" fillId="20" borderId="1" xfId="0" applyNumberFormat="1" applyFont="1" applyFill="1" applyBorder="1" applyAlignment="1">
      <alignment horizontal="center" vertical="center"/>
    </xf>
    <xf numFmtId="0" fontId="3" fillId="20" borderId="1" xfId="0" applyFont="1" applyFill="1" applyBorder="1" applyAlignment="1">
      <alignment horizontal="center" vertical="center"/>
    </xf>
    <xf numFmtId="0" fontId="3" fillId="0" borderId="44" xfId="0" applyFont="1" applyBorder="1" applyAlignment="1">
      <alignment horizontal="center" vertical="center"/>
    </xf>
    <xf numFmtId="9" fontId="3" fillId="0" borderId="9" xfId="0" applyNumberFormat="1" applyFont="1" applyBorder="1" applyAlignment="1">
      <alignment horizontal="center" vertical="center"/>
    </xf>
    <xf numFmtId="0" fontId="3" fillId="0" borderId="9" xfId="0" applyFont="1" applyBorder="1" applyAlignment="1">
      <alignment horizontal="center" vertical="center"/>
    </xf>
    <xf numFmtId="0" fontId="3" fillId="20" borderId="31" xfId="0" applyFont="1" applyFill="1" applyBorder="1" applyAlignment="1">
      <alignment horizontal="center" vertical="center" wrapText="1"/>
    </xf>
    <xf numFmtId="9" fontId="3" fillId="20" borderId="3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20" borderId="11" xfId="0" applyFont="1" applyFill="1" applyBorder="1" applyAlignment="1">
      <alignment horizontal="center" vertical="center"/>
    </xf>
    <xf numFmtId="0" fontId="20" fillId="0" borderId="0" xfId="0" applyFont="1" applyAlignment="1">
      <alignment horizontal="center" vertical="center" wrapText="1"/>
    </xf>
    <xf numFmtId="0" fontId="20" fillId="0" borderId="44" xfId="0" applyFont="1" applyBorder="1" applyAlignment="1">
      <alignment horizontal="center" vertical="center" wrapText="1"/>
    </xf>
    <xf numFmtId="0" fontId="3" fillId="0" borderId="67" xfId="0" applyFont="1" applyBorder="1" applyAlignment="1">
      <alignment horizontal="left" vertical="center" wrapText="1"/>
    </xf>
    <xf numFmtId="0" fontId="3" fillId="0" borderId="68" xfId="0" applyFont="1" applyBorder="1" applyAlignment="1">
      <alignment horizontal="left" vertical="center" wrapText="1"/>
    </xf>
    <xf numFmtId="0" fontId="3" fillId="20" borderId="6" xfId="0" applyFont="1" applyFill="1" applyBorder="1" applyAlignment="1">
      <alignment horizontal="center" vertical="center" wrapText="1" readingOrder="1"/>
    </xf>
    <xf numFmtId="9" fontId="3" fillId="20" borderId="6" xfId="1" applyFont="1" applyFill="1" applyBorder="1" applyAlignment="1">
      <alignment horizontal="center" vertical="center" wrapText="1" readingOrder="1"/>
    </xf>
    <xf numFmtId="0" fontId="3" fillId="3" borderId="6" xfId="0" applyFont="1" applyFill="1" applyBorder="1" applyAlignment="1">
      <alignment horizontal="center" vertical="center" wrapText="1" readingOrder="1"/>
    </xf>
    <xf numFmtId="0" fontId="3" fillId="3" borderId="9" xfId="0" applyFont="1" applyFill="1" applyBorder="1" applyAlignment="1">
      <alignment horizontal="center" vertical="center" wrapText="1" readingOrder="1"/>
    </xf>
    <xf numFmtId="0" fontId="3" fillId="3" borderId="7" xfId="0" applyFont="1" applyFill="1" applyBorder="1" applyAlignment="1">
      <alignment horizontal="center" vertical="center" wrapText="1" readingOrder="1"/>
    </xf>
    <xf numFmtId="9" fontId="3" fillId="3" borderId="6" xfId="0" applyNumberFormat="1" applyFont="1" applyFill="1" applyBorder="1" applyAlignment="1">
      <alignment horizontal="center" vertical="center" wrapText="1" readingOrder="1"/>
    </xf>
    <xf numFmtId="9" fontId="3" fillId="3" borderId="9" xfId="0" applyNumberFormat="1" applyFont="1" applyFill="1" applyBorder="1" applyAlignment="1">
      <alignment horizontal="center" vertical="center" wrapText="1" readingOrder="1"/>
    </xf>
    <xf numFmtId="9" fontId="3" fillId="3" borderId="7" xfId="0" applyNumberFormat="1" applyFont="1" applyFill="1" applyBorder="1" applyAlignment="1">
      <alignment horizontal="center" vertical="center" wrapText="1" readingOrder="1"/>
    </xf>
    <xf numFmtId="0" fontId="18" fillId="0" borderId="52" xfId="0" applyFont="1" applyBorder="1" applyAlignment="1">
      <alignment horizontal="center" vertical="center" wrapText="1"/>
    </xf>
    <xf numFmtId="0" fontId="18" fillId="0" borderId="0" xfId="0" applyFont="1" applyAlignment="1">
      <alignment horizontal="center" vertical="center" wrapText="1"/>
    </xf>
    <xf numFmtId="0" fontId="36"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53" fillId="0" borderId="2" xfId="0" applyFont="1" applyBorder="1" applyAlignment="1">
      <alignment horizontal="left"/>
    </xf>
    <xf numFmtId="0" fontId="53" fillId="0" borderId="3" xfId="0" applyFont="1" applyBorder="1" applyAlignment="1">
      <alignment horizontal="left"/>
    </xf>
    <xf numFmtId="0" fontId="53" fillId="0" borderId="11" xfId="0" applyFont="1" applyBorder="1" applyAlignment="1">
      <alignment horizontal="left"/>
    </xf>
    <xf numFmtId="0" fontId="2" fillId="20" borderId="7" xfId="0" applyFont="1" applyFill="1" applyBorder="1" applyAlignment="1">
      <alignment horizontal="center" vertical="center" wrapText="1"/>
    </xf>
    <xf numFmtId="0" fontId="2" fillId="20" borderId="1" xfId="0" applyFont="1" applyFill="1" applyBorder="1" applyAlignment="1">
      <alignment horizontal="center" vertical="center" wrapText="1"/>
    </xf>
    <xf numFmtId="9" fontId="2" fillId="20" borderId="7" xfId="0" applyNumberFormat="1" applyFont="1" applyFill="1" applyBorder="1" applyAlignment="1">
      <alignment horizontal="center" vertical="center" wrapText="1"/>
    </xf>
    <xf numFmtId="9" fontId="2" fillId="20" borderId="6" xfId="0" applyNumberFormat="1" applyFont="1" applyFill="1" applyBorder="1" applyAlignment="1">
      <alignment horizontal="center" vertical="center" wrapText="1"/>
    </xf>
    <xf numFmtId="0" fontId="2" fillId="20" borderId="7" xfId="0" applyFont="1" applyFill="1" applyBorder="1" applyAlignment="1">
      <alignment horizontal="left" vertical="center" wrapText="1"/>
    </xf>
    <xf numFmtId="0" fontId="2" fillId="20"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2" fillId="20" borderId="6" xfId="0" applyFont="1" applyFill="1" applyBorder="1" applyAlignment="1">
      <alignment horizontal="center" vertical="center" wrapText="1"/>
    </xf>
    <xf numFmtId="9" fontId="2" fillId="20" borderId="1" xfId="1" applyFont="1" applyFill="1" applyBorder="1" applyAlignment="1">
      <alignment horizontal="center" vertical="center" wrapText="1"/>
    </xf>
    <xf numFmtId="9" fontId="2" fillId="20" borderId="6" xfId="1" applyFont="1" applyFill="1" applyBorder="1" applyAlignment="1">
      <alignment horizontal="center" vertical="center" wrapText="1"/>
    </xf>
    <xf numFmtId="0" fontId="2" fillId="20" borderId="6" xfId="0" applyFont="1" applyFill="1" applyBorder="1" applyAlignment="1">
      <alignment horizontal="left" vertical="center" wrapText="1"/>
    </xf>
    <xf numFmtId="0" fontId="2" fillId="24" borderId="31" xfId="0" applyFont="1" applyFill="1" applyBorder="1" applyAlignment="1">
      <alignment horizontal="center" vertical="center" wrapText="1"/>
    </xf>
    <xf numFmtId="0" fontId="2" fillId="24" borderId="31" xfId="0" applyFont="1" applyFill="1" applyBorder="1" applyAlignment="1">
      <alignment vertical="center" wrapText="1"/>
    </xf>
    <xf numFmtId="9" fontId="2" fillId="0" borderId="16" xfId="0" applyNumberFormat="1" applyFont="1" applyBorder="1" applyAlignment="1">
      <alignment horizontal="center" vertical="center" wrapText="1"/>
    </xf>
    <xf numFmtId="0" fontId="2" fillId="24" borderId="0" xfId="0" applyFont="1" applyFill="1" applyAlignment="1">
      <alignment horizontal="center" vertical="center" wrapText="1"/>
    </xf>
    <xf numFmtId="9" fontId="2" fillId="0" borderId="4" xfId="0" applyNumberFormat="1" applyFont="1" applyBorder="1" applyAlignment="1">
      <alignment horizontal="center" vertical="center" wrapText="1" readingOrder="1"/>
    </xf>
    <xf numFmtId="9" fontId="2" fillId="0" borderId="33" xfId="0" applyNumberFormat="1" applyFont="1" applyBorder="1" applyAlignment="1">
      <alignment horizontal="center" vertical="center" wrapText="1" readingOrder="1"/>
    </xf>
    <xf numFmtId="9" fontId="2" fillId="0" borderId="5" xfId="0" applyNumberFormat="1" applyFont="1" applyBorder="1" applyAlignment="1">
      <alignment horizontal="center" vertical="center" wrapText="1" readingOrder="1"/>
    </xf>
    <xf numFmtId="0" fontId="36" fillId="2" borderId="1" xfId="0" applyFont="1" applyFill="1" applyBorder="1" applyAlignment="1">
      <alignment horizontal="center" vertical="center" wrapText="1"/>
    </xf>
    <xf numFmtId="0" fontId="37" fillId="0" borderId="2" xfId="0" applyFont="1" applyBorder="1" applyAlignment="1">
      <alignment horizontal="left" vertical="center" wrapText="1"/>
    </xf>
    <xf numFmtId="0" fontId="37" fillId="0" borderId="3" xfId="0" applyFont="1" applyBorder="1" applyAlignment="1">
      <alignment horizontal="left" vertical="center" wrapText="1"/>
    </xf>
    <xf numFmtId="9" fontId="37" fillId="0" borderId="1" xfId="1" applyFont="1" applyFill="1" applyBorder="1" applyAlignment="1">
      <alignment horizontal="left" vertical="center" wrapText="1"/>
    </xf>
    <xf numFmtId="0" fontId="2" fillId="20" borderId="4" xfId="0" applyFont="1" applyFill="1" applyBorder="1" applyAlignment="1">
      <alignment horizontal="center" vertical="center" wrapText="1" readingOrder="1"/>
    </xf>
    <xf numFmtId="0" fontId="2" fillId="20" borderId="33" xfId="0" applyFont="1" applyFill="1" applyBorder="1" applyAlignment="1">
      <alignment horizontal="center" vertical="center" wrapText="1" readingOrder="1"/>
    </xf>
    <xf numFmtId="0" fontId="2" fillId="20" borderId="5" xfId="0" applyFont="1" applyFill="1" applyBorder="1" applyAlignment="1">
      <alignment horizontal="center" vertical="center" wrapText="1" readingOrder="1"/>
    </xf>
    <xf numFmtId="0" fontId="2" fillId="20" borderId="4" xfId="0" applyFont="1" applyFill="1" applyBorder="1" applyAlignment="1">
      <alignment horizontal="center" vertical="center" readingOrder="1"/>
    </xf>
    <xf numFmtId="0" fontId="2" fillId="20" borderId="33" xfId="0" applyFont="1" applyFill="1" applyBorder="1" applyAlignment="1">
      <alignment horizontal="center" vertical="center" readingOrder="1"/>
    </xf>
    <xf numFmtId="0" fontId="2" fillId="20" borderId="5" xfId="0" applyFont="1" applyFill="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33" xfId="0" applyFont="1" applyBorder="1" applyAlignment="1">
      <alignment horizontal="center" vertical="center" wrapText="1" readingOrder="1"/>
    </xf>
    <xf numFmtId="0" fontId="2" fillId="0" borderId="5" xfId="0" applyFont="1" applyBorder="1" applyAlignment="1">
      <alignment horizontal="center" vertical="center" wrapText="1" readingOrder="1"/>
    </xf>
    <xf numFmtId="0" fontId="2" fillId="0" borderId="31" xfId="0" applyFont="1" applyBorder="1" applyAlignment="1">
      <alignment horizontal="left" vertical="center" wrapText="1" readingOrder="1"/>
    </xf>
    <xf numFmtId="0" fontId="2" fillId="0" borderId="4" xfId="0" applyFont="1" applyBorder="1" applyAlignment="1">
      <alignment horizontal="left" vertical="center" wrapText="1" readingOrder="1"/>
    </xf>
    <xf numFmtId="0" fontId="2" fillId="0" borderId="33" xfId="0" applyFont="1" applyBorder="1" applyAlignment="1">
      <alignment horizontal="left" vertical="center" wrapText="1" readingOrder="1"/>
    </xf>
    <xf numFmtId="0" fontId="2" fillId="0" borderId="5" xfId="0" applyFont="1" applyBorder="1" applyAlignment="1">
      <alignment horizontal="left" vertical="center" wrapText="1" readingOrder="1"/>
    </xf>
    <xf numFmtId="0" fontId="2" fillId="20" borderId="4" xfId="0" applyFont="1" applyFill="1" applyBorder="1" applyAlignment="1">
      <alignment horizontal="left" vertical="center" wrapText="1" readingOrder="1"/>
    </xf>
    <xf numFmtId="0" fontId="2" fillId="20" borderId="33" xfId="0" applyFont="1" applyFill="1" applyBorder="1" applyAlignment="1">
      <alignment horizontal="left" vertical="center" wrapText="1" readingOrder="1"/>
    </xf>
    <xf numFmtId="9" fontId="2" fillId="20" borderId="4" xfId="0" applyNumberFormat="1" applyFont="1" applyFill="1" applyBorder="1" applyAlignment="1">
      <alignment horizontal="center" vertical="center" wrapText="1" readingOrder="1"/>
    </xf>
    <xf numFmtId="9" fontId="2" fillId="20" borderId="33" xfId="0" applyNumberFormat="1" applyFont="1" applyFill="1" applyBorder="1" applyAlignment="1">
      <alignment horizontal="center" vertical="center" wrapText="1" readingOrder="1"/>
    </xf>
    <xf numFmtId="9" fontId="2" fillId="20" borderId="5" xfId="0" applyNumberFormat="1" applyFont="1" applyFill="1" applyBorder="1" applyAlignment="1">
      <alignment horizontal="center" vertical="center" wrapText="1" readingOrder="1"/>
    </xf>
    <xf numFmtId="0" fontId="2" fillId="20" borderId="5" xfId="0" applyFont="1" applyFill="1" applyBorder="1" applyAlignment="1">
      <alignment horizontal="left" vertical="center" wrapText="1" readingOrder="1"/>
    </xf>
    <xf numFmtId="0" fontId="2" fillId="25" borderId="6" xfId="0" applyFont="1" applyFill="1" applyBorder="1" applyAlignment="1">
      <alignment horizontal="center" vertical="center"/>
    </xf>
    <xf numFmtId="0" fontId="2" fillId="25" borderId="7" xfId="0" applyFont="1" applyFill="1" applyBorder="1" applyAlignment="1">
      <alignment horizontal="center" vertical="center"/>
    </xf>
    <xf numFmtId="0" fontId="2" fillId="25" borderId="6" xfId="0" applyFont="1" applyFill="1" applyBorder="1" applyAlignment="1">
      <alignment horizontal="center" vertical="center" wrapText="1"/>
    </xf>
    <xf numFmtId="0" fontId="2" fillId="25" borderId="7" xfId="0" applyFont="1" applyFill="1" applyBorder="1" applyAlignment="1">
      <alignment horizontal="center" vertical="center" wrapText="1"/>
    </xf>
    <xf numFmtId="9" fontId="2" fillId="25" borderId="6" xfId="0" applyNumberFormat="1" applyFont="1" applyFill="1" applyBorder="1" applyAlignment="1">
      <alignment horizontal="center" vertical="center"/>
    </xf>
    <xf numFmtId="0" fontId="2" fillId="0" borderId="9" xfId="0" applyFont="1" applyBorder="1" applyAlignment="1">
      <alignment horizontal="center" vertical="center"/>
    </xf>
    <xf numFmtId="9" fontId="2" fillId="0" borderId="9" xfId="0" applyNumberFormat="1" applyFont="1" applyBorder="1" applyAlignment="1">
      <alignment horizontal="center" vertical="center"/>
    </xf>
    <xf numFmtId="0" fontId="2" fillId="25" borderId="9" xfId="0" applyFont="1" applyFill="1" applyBorder="1" applyAlignment="1">
      <alignment horizontal="center" vertical="center"/>
    </xf>
    <xf numFmtId="0" fontId="3" fillId="25" borderId="6" xfId="0" applyFont="1" applyFill="1" applyBorder="1" applyAlignment="1">
      <alignment horizontal="center" vertical="center" wrapText="1"/>
    </xf>
    <xf numFmtId="0" fontId="3" fillId="25" borderId="9" xfId="0" applyFont="1" applyFill="1" applyBorder="1" applyAlignment="1">
      <alignment horizontal="center" vertical="center" wrapText="1"/>
    </xf>
    <xf numFmtId="0" fontId="3" fillId="25" borderId="7" xfId="0" applyFont="1" applyFill="1" applyBorder="1" applyAlignment="1">
      <alignment horizontal="center" vertical="center" wrapText="1"/>
    </xf>
    <xf numFmtId="9" fontId="2" fillId="25" borderId="6" xfId="0" applyNumberFormat="1" applyFont="1" applyFill="1" applyBorder="1" applyAlignment="1">
      <alignment horizontal="center" vertical="center" wrapText="1"/>
    </xf>
    <xf numFmtId="0" fontId="23" fillId="2" borderId="3" xfId="0" applyFont="1" applyFill="1" applyBorder="1" applyAlignment="1">
      <alignment horizontal="left" vertical="center" wrapText="1"/>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23" fillId="2" borderId="2" xfId="0" applyFont="1" applyFill="1" applyBorder="1" applyAlignment="1">
      <alignment horizontal="left" vertical="center" wrapText="1"/>
    </xf>
    <xf numFmtId="0" fontId="23" fillId="2" borderId="11" xfId="0" applyFont="1" applyFill="1" applyBorder="1" applyAlignment="1">
      <alignment horizontal="left" vertical="center" wrapText="1"/>
    </xf>
    <xf numFmtId="0" fontId="6" fillId="0" borderId="1" xfId="0" applyFont="1" applyBorder="1" applyAlignment="1">
      <alignment vertical="center" wrapText="1"/>
    </xf>
    <xf numFmtId="0" fontId="6" fillId="3" borderId="6"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2" fillId="20" borderId="6" xfId="0" applyFont="1" applyFill="1" applyBorder="1" applyAlignment="1">
      <alignment horizontal="center" vertical="center" wrapText="1" readingOrder="1"/>
    </xf>
    <xf numFmtId="0" fontId="2" fillId="20" borderId="7" xfId="0" applyFont="1" applyFill="1" applyBorder="1" applyAlignment="1">
      <alignment horizontal="center" vertical="center" wrapText="1" readingOrder="1"/>
    </xf>
    <xf numFmtId="0" fontId="6" fillId="3" borderId="7" xfId="0" applyFont="1" applyFill="1" applyBorder="1" applyAlignment="1">
      <alignment horizontal="center" vertical="center" wrapText="1"/>
    </xf>
    <xf numFmtId="0" fontId="6" fillId="0" borderId="9" xfId="1" applyNumberFormat="1" applyFont="1" applyBorder="1" applyAlignment="1">
      <alignment horizontal="center" vertical="center" wrapText="1"/>
    </xf>
    <xf numFmtId="0" fontId="6" fillId="0" borderId="7" xfId="1" applyNumberFormat="1" applyFont="1" applyBorder="1" applyAlignment="1">
      <alignment horizontal="center" vertical="center" wrapText="1"/>
    </xf>
    <xf numFmtId="0" fontId="6" fillId="20" borderId="6" xfId="1" applyNumberFormat="1" applyFont="1" applyFill="1" applyBorder="1" applyAlignment="1">
      <alignment horizontal="center" vertical="center" wrapText="1"/>
    </xf>
    <xf numFmtId="0" fontId="6" fillId="20" borderId="7" xfId="1" applyNumberFormat="1" applyFont="1" applyFill="1" applyBorder="1" applyAlignment="1">
      <alignment horizontal="center" vertical="center" wrapText="1"/>
    </xf>
    <xf numFmtId="9" fontId="2" fillId="20" borderId="6" xfId="0" applyNumberFormat="1" applyFont="1" applyFill="1" applyBorder="1" applyAlignment="1">
      <alignment horizontal="center" vertical="center" wrapText="1" readingOrder="1"/>
    </xf>
    <xf numFmtId="9" fontId="2" fillId="20" borderId="7" xfId="0" applyNumberFormat="1" applyFont="1" applyFill="1" applyBorder="1" applyAlignment="1">
      <alignment horizontal="center" vertical="center" wrapText="1" readingOrder="1"/>
    </xf>
    <xf numFmtId="0" fontId="6" fillId="0" borderId="6" xfId="1" applyNumberFormat="1" applyFont="1" applyFill="1" applyBorder="1" applyAlignment="1">
      <alignment horizontal="center" vertical="center" wrapText="1"/>
    </xf>
    <xf numFmtId="0" fontId="6" fillId="0" borderId="9" xfId="1" applyNumberFormat="1" applyFont="1" applyFill="1" applyBorder="1" applyAlignment="1">
      <alignment horizontal="center" vertical="center" wrapText="1"/>
    </xf>
    <xf numFmtId="0" fontId="6" fillId="0" borderId="1" xfId="1" applyNumberFormat="1" applyFont="1" applyBorder="1" applyAlignment="1">
      <alignment horizontal="center" vertical="center" wrapText="1"/>
    </xf>
    <xf numFmtId="0" fontId="6" fillId="0" borderId="6" xfId="1" applyNumberFormat="1" applyFont="1" applyBorder="1" applyAlignment="1">
      <alignment horizontal="center" vertical="center" wrapText="1"/>
    </xf>
    <xf numFmtId="0" fontId="2" fillId="3" borderId="1" xfId="0" applyFont="1" applyFill="1" applyBorder="1" applyAlignment="1">
      <alignment horizontal="left" vertical="center" wrapText="1" readingOrder="1"/>
    </xf>
    <xf numFmtId="0" fontId="2" fillId="3" borderId="6" xfId="0" applyFont="1" applyFill="1" applyBorder="1" applyAlignment="1">
      <alignment horizontal="left" vertical="center" wrapText="1" readingOrder="1"/>
    </xf>
    <xf numFmtId="9" fontId="6" fillId="0" borderId="6" xfId="1" applyFont="1" applyBorder="1" applyAlignment="1">
      <alignment horizontal="center" vertical="center"/>
    </xf>
    <xf numFmtId="9" fontId="6" fillId="0" borderId="9" xfId="1" applyFont="1" applyBorder="1" applyAlignment="1">
      <alignment horizontal="center" vertical="center"/>
    </xf>
    <xf numFmtId="0" fontId="23" fillId="2" borderId="3" xfId="0" applyFont="1" applyFill="1" applyBorder="1" applyAlignment="1">
      <alignment horizontal="center" vertical="center" wrapText="1"/>
    </xf>
    <xf numFmtId="0" fontId="23" fillId="2" borderId="56" xfId="0" applyFont="1" applyFill="1" applyBorder="1" applyAlignment="1">
      <alignment horizontal="center" vertical="center" wrapText="1"/>
    </xf>
    <xf numFmtId="14" fontId="3" fillId="0" borderId="49" xfId="0" applyNumberFormat="1" applyFont="1" applyBorder="1" applyAlignment="1">
      <alignment horizontal="center" vertical="center"/>
    </xf>
    <xf numFmtId="14" fontId="3" fillId="0" borderId="62" xfId="0" applyNumberFormat="1" applyFont="1" applyBorder="1" applyAlignment="1">
      <alignment horizontal="center" vertical="center"/>
    </xf>
    <xf numFmtId="14" fontId="3" fillId="20" borderId="49" xfId="0" applyNumberFormat="1" applyFont="1" applyFill="1" applyBorder="1" applyAlignment="1">
      <alignment horizontal="center" vertical="center"/>
    </xf>
    <xf numFmtId="0" fontId="26" fillId="20" borderId="69" xfId="0" applyFont="1" applyFill="1" applyBorder="1" applyAlignment="1">
      <alignment horizontal="center" vertical="center" wrapText="1"/>
    </xf>
    <xf numFmtId="14" fontId="26" fillId="20" borderId="49" xfId="0" applyNumberFormat="1" applyFont="1" applyFill="1" applyBorder="1" applyAlignment="1">
      <alignment horizontal="center" vertical="center" wrapText="1"/>
    </xf>
    <xf numFmtId="14" fontId="26" fillId="20" borderId="62" xfId="0" applyNumberFormat="1" applyFont="1" applyFill="1" applyBorder="1" applyAlignment="1">
      <alignment horizontal="center" vertical="center" wrapText="1"/>
    </xf>
    <xf numFmtId="14" fontId="28" fillId="3" borderId="49" xfId="0" applyNumberFormat="1" applyFont="1" applyFill="1" applyBorder="1" applyAlignment="1">
      <alignment horizontal="center" vertical="center" wrapText="1"/>
    </xf>
    <xf numFmtId="14" fontId="28" fillId="20" borderId="49" xfId="0" applyNumberFormat="1" applyFont="1" applyFill="1" applyBorder="1" applyAlignment="1">
      <alignment horizontal="center" vertical="center" wrapText="1"/>
    </xf>
    <xf numFmtId="14" fontId="25" fillId="3" borderId="49" xfId="0" applyNumberFormat="1" applyFont="1" applyFill="1" applyBorder="1" applyAlignment="1">
      <alignment horizontal="center" vertical="center" wrapText="1"/>
    </xf>
    <xf numFmtId="14" fontId="28" fillId="20" borderId="49" xfId="0" applyNumberFormat="1" applyFont="1" applyFill="1" applyBorder="1" applyAlignment="1">
      <alignment horizontal="center" vertical="center" wrapText="1"/>
    </xf>
    <xf numFmtId="14" fontId="25" fillId="20" borderId="70" xfId="0" applyNumberFormat="1" applyFont="1" applyFill="1" applyBorder="1" applyAlignment="1">
      <alignment horizontal="center" vertical="center" wrapText="1"/>
    </xf>
    <xf numFmtId="14" fontId="25" fillId="20" borderId="69" xfId="0" applyNumberFormat="1" applyFont="1" applyFill="1" applyBorder="1" applyAlignment="1">
      <alignment horizontal="center" vertical="center" wrapText="1"/>
    </xf>
    <xf numFmtId="14" fontId="6" fillId="0" borderId="49" xfId="0" applyNumberFormat="1" applyFont="1" applyBorder="1" applyAlignment="1">
      <alignment horizontal="center" vertical="center" wrapText="1"/>
    </xf>
    <xf numFmtId="0" fontId="6" fillId="20" borderId="49" xfId="0" applyFont="1" applyFill="1" applyBorder="1" applyAlignment="1">
      <alignment horizontal="center" vertical="center" wrapText="1"/>
    </xf>
    <xf numFmtId="14" fontId="6" fillId="20" borderId="49" xfId="0" applyNumberFormat="1" applyFont="1" applyFill="1" applyBorder="1" applyAlignment="1">
      <alignment horizontal="center" vertical="center" wrapText="1"/>
    </xf>
    <xf numFmtId="0" fontId="5" fillId="3" borderId="71" xfId="0" applyFont="1" applyFill="1" applyBorder="1" applyAlignment="1">
      <alignment horizontal="left" vertical="center" wrapText="1"/>
    </xf>
    <xf numFmtId="0" fontId="26" fillId="0" borderId="36" xfId="0" applyFont="1" applyBorder="1" applyAlignment="1">
      <alignment horizontal="left" wrapText="1"/>
    </xf>
    <xf numFmtId="0" fontId="27" fillId="0" borderId="36" xfId="0" applyFont="1" applyBorder="1" applyAlignment="1">
      <alignment horizontal="left" wrapText="1"/>
    </xf>
    <xf numFmtId="0" fontId="27" fillId="0" borderId="11" xfId="0" applyFont="1" applyBorder="1" applyAlignment="1">
      <alignment horizontal="left" wrapText="1"/>
    </xf>
    <xf numFmtId="0" fontId="39" fillId="23" borderId="12" xfId="0" applyFont="1" applyFill="1" applyBorder="1" applyAlignment="1">
      <alignment wrapText="1"/>
    </xf>
    <xf numFmtId="14" fontId="2" fillId="20" borderId="72" xfId="0" applyNumberFormat="1" applyFont="1" applyFill="1" applyBorder="1" applyAlignment="1">
      <alignment horizontal="center" vertical="center"/>
    </xf>
    <xf numFmtId="14" fontId="2" fillId="0" borderId="73" xfId="0" applyNumberFormat="1" applyFont="1" applyBorder="1" applyAlignment="1">
      <alignment horizontal="center" vertical="center"/>
    </xf>
    <xf numFmtId="14" fontId="2" fillId="20" borderId="73" xfId="0" applyNumberFormat="1" applyFont="1" applyFill="1" applyBorder="1" applyAlignment="1">
      <alignment horizontal="center" vertical="center"/>
    </xf>
    <xf numFmtId="14" fontId="26" fillId="0" borderId="73" xfId="0" applyNumberFormat="1" applyFont="1" applyBorder="1" applyAlignment="1">
      <alignment horizontal="center" vertical="center"/>
    </xf>
    <xf numFmtId="14" fontId="26" fillId="20" borderId="73" xfId="0" applyNumberFormat="1" applyFont="1" applyFill="1" applyBorder="1" applyAlignment="1">
      <alignment horizontal="center" vertical="center"/>
    </xf>
    <xf numFmtId="14" fontId="26" fillId="20" borderId="44" xfId="0" applyNumberFormat="1" applyFont="1" applyFill="1" applyBorder="1" applyAlignment="1">
      <alignment horizontal="center" vertical="center"/>
    </xf>
    <xf numFmtId="14" fontId="26" fillId="20" borderId="70" xfId="0" applyNumberFormat="1" applyFont="1" applyFill="1" applyBorder="1" applyAlignment="1">
      <alignment horizontal="center" vertical="center"/>
    </xf>
    <xf numFmtId="14" fontId="28" fillId="0" borderId="44" xfId="0" applyNumberFormat="1" applyFont="1" applyBorder="1" applyAlignment="1">
      <alignment horizontal="center" vertical="center"/>
    </xf>
    <xf numFmtId="14" fontId="3" fillId="20" borderId="74" xfId="0" applyNumberFormat="1" applyFont="1" applyFill="1" applyBorder="1" applyAlignment="1">
      <alignment horizontal="center" vertical="center" wrapText="1" readingOrder="1"/>
    </xf>
    <xf numFmtId="14" fontId="3" fillId="3" borderId="74" xfId="0" applyNumberFormat="1" applyFont="1" applyFill="1" applyBorder="1" applyAlignment="1">
      <alignment horizontal="center" vertical="center" wrapText="1" readingOrder="1"/>
    </xf>
    <xf numFmtId="14" fontId="6" fillId="20" borderId="1" xfId="0" applyNumberFormat="1" applyFont="1" applyFill="1" applyBorder="1" applyAlignment="1">
      <alignment horizontal="center" vertical="center" wrapText="1" readingOrder="1"/>
    </xf>
    <xf numFmtId="164" fontId="3" fillId="0" borderId="75" xfId="0" applyNumberFormat="1" applyFont="1" applyBorder="1" applyAlignment="1">
      <alignment horizontal="center" vertical="center" wrapText="1" readingOrder="1"/>
    </xf>
    <xf numFmtId="164" fontId="6" fillId="0" borderId="75" xfId="0" applyNumberFormat="1" applyFont="1" applyBorder="1" applyAlignment="1">
      <alignment horizontal="center" vertical="center" wrapText="1" readingOrder="1"/>
    </xf>
    <xf numFmtId="164" fontId="3" fillId="20" borderId="62" xfId="0" applyNumberFormat="1" applyFont="1" applyFill="1" applyBorder="1" applyAlignment="1">
      <alignment horizontal="center" vertical="center" wrapText="1" readingOrder="1"/>
    </xf>
    <xf numFmtId="164" fontId="3" fillId="20" borderId="63" xfId="0" applyNumberFormat="1" applyFont="1" applyFill="1" applyBorder="1" applyAlignment="1">
      <alignment horizontal="center" vertical="center" wrapText="1" readingOrder="1"/>
    </xf>
    <xf numFmtId="164" fontId="3" fillId="20" borderId="76" xfId="0" applyNumberFormat="1" applyFont="1" applyFill="1" applyBorder="1" applyAlignment="1">
      <alignment horizontal="center" vertical="center" wrapText="1" readingOrder="1"/>
    </xf>
  </cellXfs>
  <cellStyles count="8">
    <cellStyle name="Hyperlink" xfId="3"/>
    <cellStyle name="Millares 2" xfId="7"/>
    <cellStyle name="Normal" xfId="0" builtinId="0"/>
    <cellStyle name="Normal 2" xfId="4"/>
    <cellStyle name="Normal 2 2" xfId="2"/>
    <cellStyle name="Normal 2 3" xfId="6"/>
    <cellStyle name="Porcentaje" xfId="1" builtinId="5"/>
    <cellStyle name="Porcentaje 2" xfId="5"/>
  </cellStyles>
  <dxfs count="178">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FF0000"/>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FF0000"/>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FF0000"/>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FF0000"/>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FF0000"/>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FF0000"/>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Marta Liced Rodriguez Quimbayo" id="{470574D1-D767-4337-92DA-31B149F5F710}" userId="850c24a97b154e86"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9" dT="2022-03-22T23:55:10.15" personId="{470574D1-D767-4337-92DA-31B149F5F710}" id="{E9940325-9841-4BF4-A4A8-9B0D403E50F5}">
    <text>Relacionar el nombre de la evidencia</text>
  </threadedComment>
  <threadedComment ref="L9" dT="2022-03-22T23:55:30.48" personId="{470574D1-D767-4337-92DA-31B149F5F710}" id="{447A10D8-9D29-4BDF-AE39-274BD7B9D023}">
    <text>Breve descripcion del avance reportado, cualtativo</text>
  </threadedComment>
  <threadedComment ref="M9" dT="2022-03-22T23:58:08.97" personId="{470574D1-D767-4337-92DA-31B149F5F710}" id="{E5806A63-E605-4F60-B1AA-D267CDD58BA6}">
    <text>Breve descripcion del avance revisado por OAP</text>
  </threadedComment>
  <threadedComment ref="N9" dT="2022-03-22T23:58:30.92" personId="{470574D1-D767-4337-92DA-31B149F5F710}" id="{F51AB137-551A-4192-BA78-EAFCC1F78C42}">
    <text>Registrar porcentaje de avance a la fecha de seguimiento</text>
  </threadedComment>
  <threadedComment ref="P9" dT="2022-03-22T23:59:00.75" personId="{470574D1-D767-4337-92DA-31B149F5F710}" id="{C3C66A98-98CF-4671-824A-F3B1D6EF679A}">
    <text>No modificar es la formula del  porcentaje de avance esperado al trimestre de seguimiento</text>
  </threadedComment>
  <threadedComment ref="R9" dT="2022-03-22T23:55:10.15" personId="{470574D1-D767-4337-92DA-31B149F5F710}" id="{B2289432-DBA5-4383-A685-1299B44EB8CF}">
    <text>Relacionar el nombre de la evidencia</text>
  </threadedComment>
  <threadedComment ref="S9" dT="2022-03-22T23:55:30.48" personId="{470574D1-D767-4337-92DA-31B149F5F710}" id="{9CFAF5BF-78B5-46DD-A411-657416A75943}">
    <text>Breve descripcion del avance reportado, cualtativo</text>
  </threadedComment>
  <threadedComment ref="T9" dT="2022-03-22T23:58:08.97" personId="{470574D1-D767-4337-92DA-31B149F5F710}" id="{3C8DF248-FDA4-49A7-93A3-D5C318D8EBBF}">
    <text>Breve descripcion del avance revisado por OAP</text>
  </threadedComment>
  <threadedComment ref="U9" dT="2022-03-22T23:58:30.92" personId="{470574D1-D767-4337-92DA-31B149F5F710}" id="{6EDC1247-5621-446C-A6B4-365488C7A7C1}">
    <text>Registrar porcentaje de avance a la fecha de seguimiento</text>
  </threadedComment>
  <threadedComment ref="W9" dT="2022-03-22T23:59:00.75" personId="{470574D1-D767-4337-92DA-31B149F5F710}" id="{F9FF94C9-B769-4C45-86B3-3AEB8CD1C3D5}">
    <text>No modificar es la formula del  porcentaje de avance esperado al trimestre de seguimiento</text>
  </threadedComment>
  <threadedComment ref="Y9" dT="2022-03-22T23:55:10.15" personId="{470574D1-D767-4337-92DA-31B149F5F710}" id="{79B6A7F7-D60D-47F7-8949-D01E06038BB8}">
    <text>Relacionar el nombre de la evidencia</text>
  </threadedComment>
  <threadedComment ref="Z9" dT="2022-03-22T23:55:30.48" personId="{470574D1-D767-4337-92DA-31B149F5F710}" id="{1ACEA4D1-151C-463F-ABE4-10418B1F9EA6}">
    <text>Breve descripcion del avance reportado, cualtativo</text>
  </threadedComment>
  <threadedComment ref="AA9" dT="2022-03-22T23:58:08.97" personId="{470574D1-D767-4337-92DA-31B149F5F710}" id="{5340D655-3C65-4C3B-9C84-3AE912A4DFB6}">
    <text>Breve descripcion del avance revisado por OAP</text>
  </threadedComment>
  <threadedComment ref="AB9" dT="2022-03-22T23:58:30.92" personId="{470574D1-D767-4337-92DA-31B149F5F710}" id="{271CAEAF-FBCC-4602-8C35-88DB9D0BDE2F}">
    <text>Registrar porcentaje de avance a la fecha de seguimiento</text>
  </threadedComment>
  <threadedComment ref="AD9" dT="2022-03-22T23:59:00.75" personId="{470574D1-D767-4337-92DA-31B149F5F710}" id="{822B505C-83CB-4ED1-A705-70E1769C6FB2}">
    <text>No modificar es la formula del  porcentaje de avance esperado al trimestre de seguimiento</text>
  </threadedComment>
</ThreadedComments>
</file>

<file path=xl/threadedComments/threadedComment2.xml><?xml version="1.0" encoding="utf-8"?>
<ThreadedComments xmlns="http://schemas.microsoft.com/office/spreadsheetml/2018/threadedcomments" xmlns:x="http://schemas.openxmlformats.org/spreadsheetml/2006/main">
  <threadedComment ref="K9" dT="2022-03-22T23:55:10.15" personId="{470574D1-D767-4337-92DA-31B149F5F710}" id="{28E80AA6-CBE0-45E4-8D5B-5229ED170A58}">
    <text>Relacionar el nombre de la evidencia</text>
  </threadedComment>
  <threadedComment ref="L9" dT="2022-03-22T23:55:30.48" personId="{470574D1-D767-4337-92DA-31B149F5F710}" id="{415B236E-AE3C-4EE3-9143-87FEF22483B9}">
    <text>Breve descripcion del avance reportado, cualtativo</text>
  </threadedComment>
  <threadedComment ref="M9" dT="2022-03-22T23:58:08.97" personId="{470574D1-D767-4337-92DA-31B149F5F710}" id="{EEB732DA-216B-46C3-B482-66535AD3378E}">
    <text>Breve descripcion del avance revisado por OAP</text>
  </threadedComment>
  <threadedComment ref="N9" dT="2022-03-22T23:58:30.92" personId="{470574D1-D767-4337-92DA-31B149F5F710}" id="{DBCC4749-5C99-438E-B564-F1C13EB59C71}">
    <text>Registrar porcentaje de avance a la fecha de seguimiento</text>
  </threadedComment>
  <threadedComment ref="P9" dT="2022-03-22T23:59:00.75" personId="{470574D1-D767-4337-92DA-31B149F5F710}" id="{D7ADB543-684F-4434-85A9-B5C4260539EC}">
    <text>No modificar es la formula del  porcentaje de avance esperado al trimestre de seguimiento</text>
  </threadedComment>
  <threadedComment ref="R9" dT="2022-03-22T23:55:10.15" personId="{470574D1-D767-4337-92DA-31B149F5F710}" id="{9ADD5908-36F4-4FE7-AEDE-C9B2D2F0CD63}">
    <text>Relacionar el nombre de la evidencia</text>
  </threadedComment>
  <threadedComment ref="S9" dT="2022-03-22T23:55:30.48" personId="{470574D1-D767-4337-92DA-31B149F5F710}" id="{25E6EFB8-A1B5-48E1-AB35-21C7928086DB}">
    <text>Breve descripcion del avance reportado, cualtativo</text>
  </threadedComment>
  <threadedComment ref="T9" dT="2022-03-22T23:58:08.97" personId="{470574D1-D767-4337-92DA-31B149F5F710}" id="{C2BADAA6-FA05-4CA8-9585-57315FC116F7}">
    <text>Breve descripcion del avance revisado por OAP</text>
  </threadedComment>
  <threadedComment ref="U9" dT="2022-03-22T23:58:30.92" personId="{470574D1-D767-4337-92DA-31B149F5F710}" id="{060B66EB-26B1-4F0A-B4E2-A0B83BD12DFE}">
    <text>Registrar porcentaje de avance a la fecha de seguimiento</text>
  </threadedComment>
  <threadedComment ref="W9" dT="2022-03-22T23:59:00.75" personId="{470574D1-D767-4337-92DA-31B149F5F710}" id="{AABB76B5-4D24-4FEA-BA0D-5041122FD86D}">
    <text>No modificar es la formula del  porcentaje de avance esperado al trimestre de seguimiento</text>
  </threadedComment>
  <threadedComment ref="Y9" dT="2022-03-22T23:55:10.15" personId="{470574D1-D767-4337-92DA-31B149F5F710}" id="{D760D6CC-A44C-4000-82B8-8C76D11C2915}">
    <text>Relacionar el nombre de la evidencia</text>
  </threadedComment>
  <threadedComment ref="Z9" dT="2022-03-22T23:55:30.48" personId="{470574D1-D767-4337-92DA-31B149F5F710}" id="{239905CF-817F-4CC5-9B52-ADED7956749F}">
    <text>Breve descripcion del avance reportado, cualtativo</text>
  </threadedComment>
  <threadedComment ref="AA9" dT="2022-03-22T23:58:08.97" personId="{470574D1-D767-4337-92DA-31B149F5F710}" id="{CDE395C9-3473-40BF-87E2-6EFA5277A368}">
    <text>Breve descripcion del avance revisado por OAP</text>
  </threadedComment>
  <threadedComment ref="AB9" dT="2022-03-22T23:58:30.92" personId="{470574D1-D767-4337-92DA-31B149F5F710}" id="{3884D779-C5BD-45EF-AF46-A8E38645F0C6}">
    <text>Registrar porcentaje de avance a la fecha de seguimiento</text>
  </threadedComment>
  <threadedComment ref="AD9" dT="2022-03-22T23:59:00.75" personId="{470574D1-D767-4337-92DA-31B149F5F710}" id="{A511D7F8-0CB0-4FDC-869E-8A9E39B992E3}">
    <text>No modificar es la formula del  porcentaje de avance esperado al trimestre de seguimiento</text>
  </threadedComment>
  <threadedComment ref="AF9" dT="2022-03-22T23:55:10.15" personId="{470574D1-D767-4337-92DA-31B149F5F710}" id="{FAC8370A-BAB5-4C4B-98F2-B9266C79165D}">
    <text>Relacionar el nombre de la evidencia</text>
  </threadedComment>
  <threadedComment ref="AG9" dT="2022-03-22T23:55:30.48" personId="{470574D1-D767-4337-92DA-31B149F5F710}" id="{C7EB0349-66FE-45A2-8320-9B3A3166842F}">
    <text>Breve descripcion del avance reportado, cualtativo</text>
  </threadedComment>
  <threadedComment ref="AH9" dT="2022-03-22T23:58:08.97" personId="{470574D1-D767-4337-92DA-31B149F5F710}" id="{1EED04F5-FDDB-4DD1-A4FD-21D36B4F0826}">
    <text>Breve descripcion del avance revisado por OAP</text>
  </threadedComment>
  <threadedComment ref="AI9" dT="2022-03-22T23:58:30.92" personId="{470574D1-D767-4337-92DA-31B149F5F710}" id="{A6FAEE15-83E0-44C7-95CB-DB59926952E7}">
    <text>Registrar porcentaje de avance a la fecha de seguimiento</text>
  </threadedComment>
  <threadedComment ref="AK9" dT="2022-03-22T23:59:00.75" personId="{470574D1-D767-4337-92DA-31B149F5F710}" id="{9B31FFC5-EBDF-4C26-91DD-7C7D7A85D1AA}">
    <text>No modificar es la formula del  porcentaje de avance esperado al trimestre de seguimiento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2"/>
  <sheetViews>
    <sheetView workbookViewId="0">
      <selection activeCell="E3" sqref="E3"/>
    </sheetView>
  </sheetViews>
  <sheetFormatPr baseColWidth="10" defaultColWidth="10.85546875" defaultRowHeight="15" x14ac:dyDescent="0.25"/>
  <cols>
    <col min="2" max="2" width="57.85546875" customWidth="1"/>
    <col min="3" max="3" width="16.28515625" customWidth="1"/>
    <col min="4" max="4" width="15.7109375" customWidth="1"/>
    <col min="5" max="6" width="16.28515625" customWidth="1"/>
    <col min="7" max="7" width="10" customWidth="1"/>
  </cols>
  <sheetData>
    <row r="1" spans="2:7" s="2" customFormat="1" ht="24" customHeight="1" x14ac:dyDescent="0.2"/>
    <row r="2" spans="2:7" s="2" customFormat="1" ht="25.5" customHeight="1" x14ac:dyDescent="0.2">
      <c r="B2" s="51" t="s">
        <v>0</v>
      </c>
      <c r="C2" s="51" t="s">
        <v>1</v>
      </c>
      <c r="D2" s="51" t="s">
        <v>2</v>
      </c>
      <c r="E2" s="51" t="s">
        <v>3</v>
      </c>
      <c r="F2" s="51" t="s">
        <v>4</v>
      </c>
      <c r="G2" s="51" t="s">
        <v>5</v>
      </c>
    </row>
    <row r="3" spans="2:7" s="2" customFormat="1" ht="18" customHeight="1" x14ac:dyDescent="0.2">
      <c r="B3" s="52" t="s">
        <v>6</v>
      </c>
      <c r="C3" s="53" t="e">
        <f>+#REF!</f>
        <v>#REF!</v>
      </c>
      <c r="D3" s="54" t="e">
        <f>+#REF!</f>
        <v>#REF!</v>
      </c>
      <c r="E3" s="55">
        <f>11%/5%</f>
        <v>2.1999999999999997</v>
      </c>
      <c r="F3" s="55"/>
      <c r="G3" s="58" t="s">
        <v>7</v>
      </c>
    </row>
    <row r="4" spans="2:7" s="2" customFormat="1" ht="18" customHeight="1" x14ac:dyDescent="0.2">
      <c r="B4" s="52" t="s">
        <v>8</v>
      </c>
      <c r="C4" s="56" t="e">
        <f>+#REF!</f>
        <v>#REF!</v>
      </c>
      <c r="D4" s="54" t="e">
        <f>+#REF!</f>
        <v>#REF!</v>
      </c>
      <c r="E4" s="55">
        <f>33%/18%</f>
        <v>1.8333333333333335</v>
      </c>
      <c r="F4" s="55"/>
      <c r="G4" s="58" t="s">
        <v>9</v>
      </c>
    </row>
    <row r="5" spans="2:7" s="2" customFormat="1" ht="18" customHeight="1" x14ac:dyDescent="0.2">
      <c r="B5" s="52" t="s">
        <v>10</v>
      </c>
      <c r="C5" s="56" t="e">
        <f>+#REF!</f>
        <v>#REF!</v>
      </c>
      <c r="D5" s="54" t="e">
        <f>+#REF!</f>
        <v>#REF!</v>
      </c>
      <c r="E5" s="55">
        <f>38%/24%</f>
        <v>1.5833333333333335</v>
      </c>
      <c r="F5" s="55"/>
      <c r="G5" s="58" t="s">
        <v>11</v>
      </c>
    </row>
    <row r="6" spans="2:7" s="2" customFormat="1" ht="18" customHeight="1" x14ac:dyDescent="0.2">
      <c r="B6" s="52" t="s">
        <v>12</v>
      </c>
      <c r="C6" s="56" t="e">
        <f>+#REF!</f>
        <v>#REF!</v>
      </c>
      <c r="D6" s="54" t="e">
        <f>+#REF!</f>
        <v>#REF!</v>
      </c>
      <c r="E6" s="55">
        <f>35%/26%</f>
        <v>1.346153846153846</v>
      </c>
      <c r="F6" s="55"/>
      <c r="G6" s="58" t="s">
        <v>13</v>
      </c>
    </row>
    <row r="7" spans="2:7" s="2" customFormat="1" ht="18" customHeight="1" x14ac:dyDescent="0.2">
      <c r="B7" s="52" t="s">
        <v>14</v>
      </c>
      <c r="C7" s="56" t="e">
        <f>+#REF!</f>
        <v>#REF!</v>
      </c>
      <c r="D7" s="54" t="e">
        <f>+#REF!</f>
        <v>#REF!</v>
      </c>
      <c r="E7" s="55">
        <f>21%/16%</f>
        <v>1.3125</v>
      </c>
      <c r="F7" s="55"/>
      <c r="G7" s="58" t="s">
        <v>11</v>
      </c>
    </row>
    <row r="8" spans="2:7" s="2" customFormat="1" ht="18" customHeight="1" x14ac:dyDescent="0.2">
      <c r="B8" s="52" t="s">
        <v>15</v>
      </c>
      <c r="C8" s="56" t="e">
        <f>+#REF!</f>
        <v>#REF!</v>
      </c>
      <c r="D8" s="54" t="e">
        <f>+#REF!</f>
        <v>#REF!</v>
      </c>
      <c r="E8" s="55">
        <f>23%/19%</f>
        <v>1.2105263157894737</v>
      </c>
      <c r="F8" s="55"/>
      <c r="G8" s="58" t="s">
        <v>16</v>
      </c>
    </row>
    <row r="9" spans="2:7" s="2" customFormat="1" ht="18" customHeight="1" x14ac:dyDescent="0.2">
      <c r="B9" s="52" t="s">
        <v>17</v>
      </c>
      <c r="C9" s="56" t="e">
        <f>+#REF!</f>
        <v>#REF!</v>
      </c>
      <c r="D9" s="54" t="e">
        <f>+#REF!</f>
        <v>#REF!</v>
      </c>
      <c r="E9" s="55">
        <f>30%/25%</f>
        <v>1.2</v>
      </c>
      <c r="F9" s="55"/>
      <c r="G9" s="58" t="s">
        <v>7</v>
      </c>
    </row>
    <row r="10" spans="2:7" s="2" customFormat="1" ht="18" customHeight="1" x14ac:dyDescent="0.2">
      <c r="B10" s="52" t="s">
        <v>18</v>
      </c>
      <c r="C10" s="56" t="e">
        <f>+'4. Talento Humano'!#REF!</f>
        <v>#REF!</v>
      </c>
      <c r="D10" s="54" t="e">
        <f>+'4. Talento Humano'!#REF!</f>
        <v>#REF!</v>
      </c>
      <c r="E10" s="55">
        <f>40%/34%</f>
        <v>1.1764705882352942</v>
      </c>
      <c r="F10" s="55"/>
      <c r="G10" s="58" t="s">
        <v>11</v>
      </c>
    </row>
    <row r="11" spans="2:7" s="2" customFormat="1" ht="18" customHeight="1" x14ac:dyDescent="0.2">
      <c r="B11" s="52" t="s">
        <v>19</v>
      </c>
      <c r="C11" s="56" t="e">
        <f>+#REF!</f>
        <v>#REF!</v>
      </c>
      <c r="D11" s="54" t="e">
        <f>+#REF!</f>
        <v>#REF!</v>
      </c>
      <c r="E11" s="55">
        <f>29%/26%</f>
        <v>1.1153846153846152</v>
      </c>
      <c r="F11" s="55"/>
      <c r="G11" s="58" t="s">
        <v>7</v>
      </c>
    </row>
    <row r="12" spans="2:7" s="2" customFormat="1" ht="18" customHeight="1" x14ac:dyDescent="0.2">
      <c r="B12" s="52" t="s">
        <v>20</v>
      </c>
      <c r="C12" s="56" t="e">
        <f>+#REF!</f>
        <v>#REF!</v>
      </c>
      <c r="D12" s="54" t="e">
        <f>+#REF!</f>
        <v>#REF!</v>
      </c>
      <c r="E12" s="55">
        <f>30%/27%</f>
        <v>1.1111111111111109</v>
      </c>
      <c r="F12" s="55"/>
      <c r="G12" s="58" t="s">
        <v>21</v>
      </c>
    </row>
    <row r="13" spans="2:7" s="2" customFormat="1" ht="18" customHeight="1" x14ac:dyDescent="0.2">
      <c r="B13" s="52" t="s">
        <v>22</v>
      </c>
      <c r="C13" s="53" t="e">
        <f>+'Consolidado Marzo 31 de 2023'!G19</f>
        <v>#REF!</v>
      </c>
      <c r="D13" s="54" t="e">
        <f>+#REF!</f>
        <v>#REF!</v>
      </c>
      <c r="E13" s="55">
        <f>25%/25%</f>
        <v>1</v>
      </c>
      <c r="F13" s="55"/>
      <c r="G13" s="58" t="s">
        <v>16</v>
      </c>
    </row>
    <row r="14" spans="2:7" s="2" customFormat="1" ht="18" customHeight="1" x14ac:dyDescent="0.2">
      <c r="B14" s="52" t="s">
        <v>23</v>
      </c>
      <c r="C14" s="56" t="e">
        <f>+#REF!</f>
        <v>#REF!</v>
      </c>
      <c r="D14" s="54" t="e">
        <f>+#REF!</f>
        <v>#REF!</v>
      </c>
      <c r="E14" s="55">
        <f>19%/19%</f>
        <v>1</v>
      </c>
      <c r="F14" s="55"/>
      <c r="G14" s="58" t="s">
        <v>13</v>
      </c>
    </row>
    <row r="15" spans="2:7" s="2" customFormat="1" ht="18" customHeight="1" x14ac:dyDescent="0.2">
      <c r="B15" s="52" t="s">
        <v>24</v>
      </c>
      <c r="C15" s="56" t="e">
        <f>+#REF!</f>
        <v>#REF!</v>
      </c>
      <c r="D15" s="54" t="e">
        <f>+#REF!</f>
        <v>#REF!</v>
      </c>
      <c r="E15" s="55">
        <f>26%/28%</f>
        <v>0.92857142857142849</v>
      </c>
      <c r="F15" s="55"/>
      <c r="G15" s="58" t="s">
        <v>11</v>
      </c>
    </row>
    <row r="16" spans="2:7" s="2" customFormat="1" ht="18" customHeight="1" x14ac:dyDescent="0.2">
      <c r="B16" s="52" t="s">
        <v>25</v>
      </c>
      <c r="C16" s="56" t="e">
        <f>+#REF!</f>
        <v>#REF!</v>
      </c>
      <c r="D16" s="54" t="e">
        <f>+#REF!</f>
        <v>#REF!</v>
      </c>
      <c r="E16" s="57">
        <f>12%/14%</f>
        <v>0.85714285714285698</v>
      </c>
      <c r="F16" s="57"/>
      <c r="G16" s="58" t="s">
        <v>11</v>
      </c>
    </row>
    <row r="17" spans="2:7" s="2" customFormat="1" ht="18" customHeight="1" x14ac:dyDescent="0.2">
      <c r="B17" s="52" t="s">
        <v>26</v>
      </c>
      <c r="C17" s="56" t="e">
        <f>+#REF!</f>
        <v>#REF!</v>
      </c>
      <c r="D17" s="54" t="e">
        <f>+#REF!</f>
        <v>#REF!</v>
      </c>
      <c r="E17" s="57">
        <v>1</v>
      </c>
      <c r="F17" s="57"/>
      <c r="G17" s="58" t="s">
        <v>27</v>
      </c>
    </row>
    <row r="18" spans="2:7" s="2" customFormat="1" ht="18" customHeight="1" x14ac:dyDescent="0.2">
      <c r="B18" s="52" t="s">
        <v>28</v>
      </c>
      <c r="C18" s="56" t="e">
        <f>+#REF!</f>
        <v>#REF!</v>
      </c>
      <c r="D18" s="54" t="e">
        <f>+#REF!</f>
        <v>#REF!</v>
      </c>
      <c r="E18" s="68">
        <f>10%/17%</f>
        <v>0.58823529411764708</v>
      </c>
      <c r="F18" s="68"/>
      <c r="G18" s="58" t="s">
        <v>7</v>
      </c>
    </row>
    <row r="19" spans="2:7" s="2" customFormat="1" ht="18" customHeight="1" x14ac:dyDescent="0.2">
      <c r="B19" s="52" t="s">
        <v>29</v>
      </c>
      <c r="C19" s="56" t="e">
        <f>+#REF!</f>
        <v>#REF!</v>
      </c>
      <c r="D19" s="54" t="e">
        <f>+#REF!</f>
        <v>#REF!</v>
      </c>
      <c r="E19" s="68">
        <f>11%/21%</f>
        <v>0.52380952380952384</v>
      </c>
      <c r="F19" s="68"/>
      <c r="G19" s="58" t="s">
        <v>7</v>
      </c>
    </row>
    <row r="20" spans="2:7" s="2" customFormat="1" ht="18" customHeight="1" thickBot="1" x14ac:dyDescent="0.25">
      <c r="B20" s="60"/>
      <c r="C20" s="61"/>
      <c r="D20" s="62"/>
      <c r="E20" s="69"/>
      <c r="F20" s="69"/>
      <c r="G20" s="63"/>
    </row>
    <row r="21" spans="2:7" s="2" customFormat="1" ht="24" customHeight="1" thickBot="1" x14ac:dyDescent="0.25">
      <c r="B21" s="64"/>
      <c r="C21" s="70" t="s">
        <v>30</v>
      </c>
      <c r="D21" s="70" t="s">
        <v>31</v>
      </c>
    </row>
    <row r="22" spans="2:7" ht="15.75" thickBot="1" x14ac:dyDescent="0.3">
      <c r="B22" s="66" t="s">
        <v>32</v>
      </c>
      <c r="C22" s="67" t="e">
        <f>+'Consolidado Marzo 31 de 2023'!L33</f>
        <v>#REF!</v>
      </c>
      <c r="D22" s="59" t="e">
        <f>+'Consolidado Marzo 31 de 2023'!M33</f>
        <v>#REF!</v>
      </c>
      <c r="E22" s="65"/>
      <c r="F22" s="65"/>
      <c r="G22" s="65"/>
    </row>
  </sheetData>
  <sortState ref="B3:F19">
    <sortCondition descending="1" ref="E3:E19"/>
  </sortState>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topLeftCell="A3" workbookViewId="0">
      <selection activeCell="A12" sqref="A12:A14"/>
    </sheetView>
  </sheetViews>
  <sheetFormatPr baseColWidth="10" defaultColWidth="11.42578125" defaultRowHeight="12.75" x14ac:dyDescent="0.2"/>
  <cols>
    <col min="1" max="1" width="8.140625" style="2" customWidth="1"/>
    <col min="2" max="2" width="30.140625" style="2" customWidth="1"/>
    <col min="3" max="3" width="16" style="2" customWidth="1"/>
    <col min="4" max="4" width="56.7109375" style="2" customWidth="1"/>
    <col min="5" max="5" width="19.28515625" style="2" customWidth="1"/>
    <col min="6" max="6" width="35.7109375" style="2" customWidth="1"/>
    <col min="7" max="7" width="31.5703125" style="167" customWidth="1"/>
    <col min="8" max="8" width="38.28515625" style="2" customWidth="1"/>
    <col min="9" max="9" width="16.85546875" style="2" customWidth="1"/>
    <col min="10" max="10" width="23.5703125" style="2" customWidth="1"/>
    <col min="11" max="16384" width="11.42578125" style="2"/>
  </cols>
  <sheetData>
    <row r="1" spans="1:10" s="75" customFormat="1" x14ac:dyDescent="0.2">
      <c r="A1" s="72"/>
      <c r="B1" s="73"/>
      <c r="C1" s="73"/>
      <c r="D1" s="73"/>
      <c r="E1" s="73"/>
      <c r="F1" s="73"/>
      <c r="G1" s="151"/>
      <c r="H1" s="73"/>
      <c r="I1" s="73"/>
      <c r="J1" s="74"/>
    </row>
    <row r="2" spans="1:10" s="11" customFormat="1" ht="15.75" x14ac:dyDescent="0.2">
      <c r="A2" s="704" t="s">
        <v>41</v>
      </c>
      <c r="B2" s="705"/>
      <c r="C2" s="705"/>
      <c r="D2" s="705"/>
      <c r="E2" s="705"/>
      <c r="F2" s="705"/>
      <c r="G2" s="705"/>
      <c r="H2" s="705"/>
      <c r="I2" s="152"/>
      <c r="J2" s="153"/>
    </row>
    <row r="3" spans="1:10" s="75" customFormat="1" x14ac:dyDescent="0.2">
      <c r="A3" s="757" t="s">
        <v>106</v>
      </c>
      <c r="B3" s="757"/>
      <c r="C3" s="757"/>
      <c r="D3" s="895" t="s">
        <v>373</v>
      </c>
      <c r="E3" s="896"/>
      <c r="F3" s="896"/>
      <c r="G3" s="896"/>
      <c r="H3" s="896"/>
      <c r="I3" s="896"/>
      <c r="J3" s="897"/>
    </row>
    <row r="4" spans="1:10" s="79" customFormat="1" ht="14.25" x14ac:dyDescent="0.25">
      <c r="A4" s="757" t="s">
        <v>107</v>
      </c>
      <c r="B4" s="757"/>
      <c r="C4" s="757"/>
      <c r="D4" s="898" t="s">
        <v>374</v>
      </c>
      <c r="E4" s="898"/>
      <c r="F4" s="898"/>
      <c r="G4" s="898"/>
      <c r="H4" s="898"/>
      <c r="I4" s="898"/>
      <c r="J4" s="898"/>
    </row>
    <row r="5" spans="1:10" s="79" customFormat="1" ht="37.5" customHeight="1" x14ac:dyDescent="0.25">
      <c r="A5" s="757" t="s">
        <v>44</v>
      </c>
      <c r="B5" s="757"/>
      <c r="C5" s="757"/>
      <c r="D5" s="892" t="s">
        <v>375</v>
      </c>
      <c r="E5" s="893"/>
      <c r="F5" s="893"/>
      <c r="G5" s="893"/>
      <c r="H5" s="893"/>
      <c r="I5" s="893"/>
      <c r="J5" s="894"/>
    </row>
    <row r="6" spans="1:10" s="79" customFormat="1" ht="14.25" customHeight="1" x14ac:dyDescent="0.25">
      <c r="A6" s="757" t="s">
        <v>376</v>
      </c>
      <c r="B6" s="757"/>
      <c r="C6" s="757"/>
      <c r="D6" s="891" t="s">
        <v>377</v>
      </c>
      <c r="E6" s="889"/>
      <c r="F6" s="889"/>
      <c r="G6" s="889"/>
      <c r="H6" s="889"/>
      <c r="I6" s="889"/>
      <c r="J6" s="890"/>
    </row>
    <row r="7" spans="1:10" s="79" customFormat="1" ht="28.5" customHeight="1" x14ac:dyDescent="0.25">
      <c r="A7" s="771" t="s">
        <v>378</v>
      </c>
      <c r="B7" s="771"/>
      <c r="C7" s="771"/>
      <c r="D7" s="889" t="s">
        <v>348</v>
      </c>
      <c r="E7" s="889"/>
      <c r="F7" s="889"/>
      <c r="G7" s="889"/>
      <c r="H7" s="889"/>
      <c r="I7" s="889"/>
      <c r="J7" s="890"/>
    </row>
    <row r="8" spans="1:10" s="81" customFormat="1" ht="15" customHeight="1" x14ac:dyDescent="0.2">
      <c r="A8" s="763" t="s">
        <v>379</v>
      </c>
      <c r="B8" s="763"/>
      <c r="C8" s="763"/>
      <c r="D8" s="763"/>
      <c r="E8" s="763"/>
      <c r="F8" s="763"/>
      <c r="G8" s="763"/>
      <c r="H8" s="763"/>
      <c r="I8" s="763"/>
      <c r="J8" s="764"/>
    </row>
    <row r="9" spans="1:10" s="81" customFormat="1" ht="25.5" x14ac:dyDescent="0.2">
      <c r="A9" s="184" t="s">
        <v>115</v>
      </c>
      <c r="B9" s="184" t="s">
        <v>116</v>
      </c>
      <c r="C9" s="184" t="s">
        <v>117</v>
      </c>
      <c r="D9" s="184" t="s">
        <v>118</v>
      </c>
      <c r="E9" s="184" t="s">
        <v>119</v>
      </c>
      <c r="F9" s="184" t="s">
        <v>120</v>
      </c>
      <c r="G9" s="184" t="s">
        <v>121</v>
      </c>
      <c r="H9" s="184" t="s">
        <v>122</v>
      </c>
      <c r="I9" s="184" t="s">
        <v>123</v>
      </c>
      <c r="J9" s="184" t="s">
        <v>124</v>
      </c>
    </row>
    <row r="10" spans="1:10" s="109" customFormat="1" ht="25.5" x14ac:dyDescent="0.2">
      <c r="A10" s="901">
        <v>1</v>
      </c>
      <c r="B10" s="901" t="s">
        <v>380</v>
      </c>
      <c r="C10" s="902">
        <v>0.1</v>
      </c>
      <c r="D10" s="613" t="s">
        <v>381</v>
      </c>
      <c r="E10" s="364">
        <v>0.5</v>
      </c>
      <c r="F10" s="303" t="s">
        <v>382</v>
      </c>
      <c r="G10" s="121" t="s">
        <v>7</v>
      </c>
      <c r="H10" s="365" t="s">
        <v>383</v>
      </c>
      <c r="I10" s="122">
        <v>45323</v>
      </c>
      <c r="J10" s="122">
        <v>45473</v>
      </c>
    </row>
    <row r="11" spans="1:10" s="109" customFormat="1" ht="25.5" x14ac:dyDescent="0.2">
      <c r="A11" s="901"/>
      <c r="B11" s="901"/>
      <c r="C11" s="901"/>
      <c r="D11" s="614" t="s">
        <v>384</v>
      </c>
      <c r="E11" s="364">
        <v>0.5</v>
      </c>
      <c r="F11" s="303" t="s">
        <v>382</v>
      </c>
      <c r="G11" s="121" t="s">
        <v>7</v>
      </c>
      <c r="H11" s="365" t="s">
        <v>385</v>
      </c>
      <c r="I11" s="122">
        <v>45474</v>
      </c>
      <c r="J11" s="122">
        <v>45657</v>
      </c>
    </row>
    <row r="12" spans="1:10" s="81" customFormat="1" ht="38.25" x14ac:dyDescent="0.2">
      <c r="A12" s="903">
        <v>2</v>
      </c>
      <c r="B12" s="904" t="s">
        <v>386</v>
      </c>
      <c r="C12" s="907">
        <v>0.15</v>
      </c>
      <c r="D12" s="615" t="s">
        <v>387</v>
      </c>
      <c r="E12" s="128">
        <v>0.3</v>
      </c>
      <c r="F12" s="110" t="s">
        <v>382</v>
      </c>
      <c r="G12" s="111"/>
      <c r="H12" s="158" t="s">
        <v>388</v>
      </c>
      <c r="I12" s="131">
        <v>45352</v>
      </c>
      <c r="J12" s="129">
        <v>45565</v>
      </c>
    </row>
    <row r="13" spans="1:10" s="81" customFormat="1" ht="38.25" x14ac:dyDescent="0.2">
      <c r="A13" s="811"/>
      <c r="B13" s="905"/>
      <c r="C13" s="908"/>
      <c r="D13" s="615" t="s">
        <v>389</v>
      </c>
      <c r="E13" s="128">
        <v>0.2</v>
      </c>
      <c r="F13" s="110" t="s">
        <v>382</v>
      </c>
      <c r="G13" s="111"/>
      <c r="H13" s="158" t="s">
        <v>390</v>
      </c>
      <c r="I13" s="131">
        <v>45413</v>
      </c>
      <c r="J13" s="129">
        <v>45626</v>
      </c>
    </row>
    <row r="14" spans="1:10" s="81" customFormat="1" ht="38.25" x14ac:dyDescent="0.2">
      <c r="A14" s="812"/>
      <c r="B14" s="906"/>
      <c r="C14" s="909"/>
      <c r="D14" s="615" t="s">
        <v>391</v>
      </c>
      <c r="E14" s="128">
        <v>0.5</v>
      </c>
      <c r="F14" s="110" t="s">
        <v>382</v>
      </c>
      <c r="G14" s="111"/>
      <c r="H14" s="156" t="s">
        <v>392</v>
      </c>
      <c r="I14" s="131">
        <v>45323</v>
      </c>
      <c r="J14" s="129">
        <v>45657</v>
      </c>
    </row>
    <row r="15" spans="1:10" ht="38.25" x14ac:dyDescent="0.2">
      <c r="A15" s="886">
        <v>3</v>
      </c>
      <c r="B15" s="887" t="s">
        <v>393</v>
      </c>
      <c r="C15" s="888">
        <v>0.15</v>
      </c>
      <c r="D15" s="371" t="s">
        <v>394</v>
      </c>
      <c r="E15" s="370">
        <v>0.4</v>
      </c>
      <c r="F15" s="303" t="s">
        <v>382</v>
      </c>
      <c r="G15" s="372"/>
      <c r="H15" s="373" t="s">
        <v>395</v>
      </c>
      <c r="I15" s="374">
        <v>45323</v>
      </c>
      <c r="J15" s="374">
        <v>45473</v>
      </c>
    </row>
    <row r="16" spans="1:10" ht="25.5" x14ac:dyDescent="0.2">
      <c r="A16" s="886"/>
      <c r="B16" s="887"/>
      <c r="C16" s="886"/>
      <c r="D16" s="617" t="s">
        <v>396</v>
      </c>
      <c r="E16" s="370">
        <v>0.3</v>
      </c>
      <c r="F16" s="303" t="s">
        <v>382</v>
      </c>
      <c r="G16" s="372"/>
      <c r="H16" s="371" t="s">
        <v>397</v>
      </c>
      <c r="I16" s="374">
        <v>45474</v>
      </c>
      <c r="J16" s="374">
        <v>45550</v>
      </c>
    </row>
    <row r="17" spans="1:10" ht="25.5" x14ac:dyDescent="0.2">
      <c r="A17" s="886"/>
      <c r="B17" s="887"/>
      <c r="C17" s="886"/>
      <c r="D17" s="617" t="s">
        <v>398</v>
      </c>
      <c r="E17" s="370">
        <v>0.3</v>
      </c>
      <c r="F17" s="303" t="s">
        <v>382</v>
      </c>
      <c r="G17" s="372"/>
      <c r="H17" s="371" t="s">
        <v>399</v>
      </c>
      <c r="I17" s="374">
        <v>45551</v>
      </c>
      <c r="J17" s="374">
        <v>45657</v>
      </c>
    </row>
    <row r="18" spans="1:10" ht="25.5" x14ac:dyDescent="0.2">
      <c r="A18" s="884">
        <v>4</v>
      </c>
      <c r="B18" s="884" t="s">
        <v>400</v>
      </c>
      <c r="C18" s="885">
        <v>0.15</v>
      </c>
      <c r="D18" s="535" t="s">
        <v>401</v>
      </c>
      <c r="E18" s="366">
        <v>0.2</v>
      </c>
      <c r="F18" s="257" t="s">
        <v>382</v>
      </c>
      <c r="G18" s="367"/>
      <c r="H18" s="163" t="s">
        <v>402</v>
      </c>
      <c r="I18" s="368">
        <v>45292</v>
      </c>
      <c r="J18" s="368">
        <v>45657</v>
      </c>
    </row>
    <row r="19" spans="1:10" ht="25.5" x14ac:dyDescent="0.2">
      <c r="A19" s="884"/>
      <c r="B19" s="884"/>
      <c r="C19" s="884"/>
      <c r="D19" s="620" t="s">
        <v>403</v>
      </c>
      <c r="E19" s="161">
        <v>0.2</v>
      </c>
      <c r="F19" s="110" t="s">
        <v>382</v>
      </c>
      <c r="G19" s="162"/>
      <c r="H19" s="111" t="s">
        <v>404</v>
      </c>
      <c r="I19" s="131">
        <v>45292</v>
      </c>
      <c r="J19" s="131">
        <v>45657</v>
      </c>
    </row>
    <row r="20" spans="1:10" ht="38.25" x14ac:dyDescent="0.2">
      <c r="A20" s="884"/>
      <c r="B20" s="884"/>
      <c r="C20" s="884"/>
      <c r="D20" s="615" t="s">
        <v>405</v>
      </c>
      <c r="E20" s="161">
        <v>0.4</v>
      </c>
      <c r="F20" s="110" t="s">
        <v>382</v>
      </c>
      <c r="G20" s="162"/>
      <c r="H20" s="164" t="s">
        <v>406</v>
      </c>
      <c r="I20" s="131">
        <v>45292</v>
      </c>
      <c r="J20" s="131">
        <v>45657</v>
      </c>
    </row>
    <row r="21" spans="1:10" ht="63.75" x14ac:dyDescent="0.2">
      <c r="A21" s="884"/>
      <c r="B21" s="884"/>
      <c r="C21" s="884"/>
      <c r="D21" s="619" t="s">
        <v>407</v>
      </c>
      <c r="E21" s="262">
        <v>0.2</v>
      </c>
      <c r="F21" s="140" t="s">
        <v>382</v>
      </c>
      <c r="G21" s="375"/>
      <c r="H21" s="376" t="s">
        <v>408</v>
      </c>
      <c r="I21" s="377">
        <v>45323</v>
      </c>
      <c r="J21" s="377">
        <v>45412</v>
      </c>
    </row>
    <row r="22" spans="1:10" ht="51" x14ac:dyDescent="0.2">
      <c r="A22" s="886">
        <v>5</v>
      </c>
      <c r="B22" s="901" t="s">
        <v>409</v>
      </c>
      <c r="C22" s="888">
        <v>0.15</v>
      </c>
      <c r="D22" s="614" t="s">
        <v>410</v>
      </c>
      <c r="E22" s="212">
        <v>0.25</v>
      </c>
      <c r="F22" s="303" t="s">
        <v>382</v>
      </c>
      <c r="G22" s="369" t="s">
        <v>11</v>
      </c>
      <c r="H22" s="371" t="s">
        <v>411</v>
      </c>
      <c r="I22" s="374">
        <v>45323</v>
      </c>
      <c r="J22" s="374">
        <v>45443</v>
      </c>
    </row>
    <row r="23" spans="1:10" ht="25.5" x14ac:dyDescent="0.2">
      <c r="A23" s="886"/>
      <c r="B23" s="901"/>
      <c r="C23" s="886"/>
      <c r="D23" s="617" t="s">
        <v>412</v>
      </c>
      <c r="E23" s="370">
        <v>0.25</v>
      </c>
      <c r="F23" s="303" t="s">
        <v>382</v>
      </c>
      <c r="G23" s="372"/>
      <c r="H23" s="373" t="s">
        <v>413</v>
      </c>
      <c r="I23" s="374">
        <v>45383</v>
      </c>
      <c r="J23" s="374">
        <v>45657</v>
      </c>
    </row>
    <row r="24" spans="1:10" ht="63.75" x14ac:dyDescent="0.2">
      <c r="A24" s="886"/>
      <c r="B24" s="901"/>
      <c r="C24" s="886"/>
      <c r="D24" s="617" t="s">
        <v>414</v>
      </c>
      <c r="E24" s="370">
        <v>0.25</v>
      </c>
      <c r="F24" s="303" t="s">
        <v>382</v>
      </c>
      <c r="G24" s="369"/>
      <c r="H24" s="371" t="s">
        <v>415</v>
      </c>
      <c r="I24" s="374">
        <v>45323</v>
      </c>
      <c r="J24" s="304">
        <v>45443</v>
      </c>
    </row>
    <row r="25" spans="1:10" ht="38.25" x14ac:dyDescent="0.2">
      <c r="A25" s="886"/>
      <c r="B25" s="901"/>
      <c r="C25" s="886"/>
      <c r="D25" s="617" t="s">
        <v>416</v>
      </c>
      <c r="E25" s="311">
        <v>0.25</v>
      </c>
      <c r="F25" s="303" t="s">
        <v>382</v>
      </c>
      <c r="G25" s="301"/>
      <c r="H25" s="301" t="s">
        <v>417</v>
      </c>
      <c r="I25" s="374">
        <v>45352</v>
      </c>
      <c r="J25" s="374">
        <v>45473</v>
      </c>
    </row>
    <row r="26" spans="1:10" ht="25.5" x14ac:dyDescent="0.2">
      <c r="A26" s="884">
        <v>6</v>
      </c>
      <c r="B26" s="884" t="s">
        <v>418</v>
      </c>
      <c r="C26" s="899">
        <v>0.15</v>
      </c>
      <c r="D26" s="535" t="s">
        <v>419</v>
      </c>
      <c r="E26" s="159">
        <v>0.3</v>
      </c>
      <c r="F26" s="257" t="s">
        <v>382</v>
      </c>
      <c r="G26" s="367"/>
      <c r="H26" s="164" t="s">
        <v>420</v>
      </c>
      <c r="I26" s="368">
        <v>45311</v>
      </c>
      <c r="J26" s="368">
        <v>45350</v>
      </c>
    </row>
    <row r="27" spans="1:10" ht="25.5" x14ac:dyDescent="0.2">
      <c r="A27" s="884"/>
      <c r="B27" s="884"/>
      <c r="C27" s="900"/>
      <c r="D27" s="618" t="s">
        <v>421</v>
      </c>
      <c r="E27" s="127">
        <v>0.7</v>
      </c>
      <c r="F27" s="140" t="s">
        <v>382</v>
      </c>
      <c r="G27" s="375"/>
      <c r="H27" s="139" t="s">
        <v>422</v>
      </c>
      <c r="I27" s="377">
        <v>45323</v>
      </c>
      <c r="J27" s="377">
        <v>45657</v>
      </c>
    </row>
    <row r="28" spans="1:10" ht="197.25" customHeight="1" x14ac:dyDescent="0.2">
      <c r="A28" s="369">
        <v>7</v>
      </c>
      <c r="B28" s="303" t="s">
        <v>423</v>
      </c>
      <c r="C28" s="600">
        <v>0.15</v>
      </c>
      <c r="D28" s="617" t="s">
        <v>424</v>
      </c>
      <c r="E28" s="311">
        <v>1</v>
      </c>
      <c r="F28" s="303" t="s">
        <v>382</v>
      </c>
      <c r="G28" s="303" t="s">
        <v>221</v>
      </c>
      <c r="H28" s="369" t="s">
        <v>425</v>
      </c>
      <c r="I28" s="374">
        <v>45323</v>
      </c>
      <c r="J28" s="374">
        <v>45412</v>
      </c>
    </row>
    <row r="29" spans="1:10" x14ac:dyDescent="0.2">
      <c r="C29" s="597">
        <f>SUM(C10:C28)</f>
        <v>1</v>
      </c>
    </row>
  </sheetData>
  <protectedRanges>
    <protectedRange sqref="D9:H9 D10:E11 G10:H11" name="Simulado_1"/>
  </protectedRanges>
  <autoFilter ref="A9:J9"/>
  <mergeCells count="30">
    <mergeCell ref="C22:C25"/>
    <mergeCell ref="A26:A27"/>
    <mergeCell ref="B26:B27"/>
    <mergeCell ref="C26:C27"/>
    <mergeCell ref="A5:C5"/>
    <mergeCell ref="A6:C6"/>
    <mergeCell ref="A10:A11"/>
    <mergeCell ref="B10:B11"/>
    <mergeCell ref="C10:C11"/>
    <mergeCell ref="A12:A14"/>
    <mergeCell ref="B12:B14"/>
    <mergeCell ref="C12:C14"/>
    <mergeCell ref="A22:A25"/>
    <mergeCell ref="B22:B25"/>
    <mergeCell ref="A7:C7"/>
    <mergeCell ref="A8:J8"/>
    <mergeCell ref="D7:J7"/>
    <mergeCell ref="D6:J6"/>
    <mergeCell ref="D5:J5"/>
    <mergeCell ref="A2:H2"/>
    <mergeCell ref="A3:C3"/>
    <mergeCell ref="D3:J3"/>
    <mergeCell ref="A4:C4"/>
    <mergeCell ref="D4:J4"/>
    <mergeCell ref="A18:A21"/>
    <mergeCell ref="B18:B21"/>
    <mergeCell ref="C18:C21"/>
    <mergeCell ref="A15:A17"/>
    <mergeCell ref="B15:B17"/>
    <mergeCell ref="C15:C1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workbookViewId="0"/>
  </sheetViews>
  <sheetFormatPr baseColWidth="10" defaultColWidth="11.42578125" defaultRowHeight="12.75" x14ac:dyDescent="0.2"/>
  <cols>
    <col min="1" max="1" width="9" style="124" customWidth="1"/>
    <col min="2" max="2" width="32.140625" style="81" customWidth="1"/>
    <col min="3" max="3" width="43.140625" style="81" customWidth="1"/>
    <col min="4" max="4" width="12" style="178" customWidth="1"/>
    <col min="5" max="5" width="66.42578125" style="179" customWidth="1"/>
    <col min="6" max="6" width="9.85546875" style="180" customWidth="1"/>
    <col min="7" max="7" width="17.140625" style="81" customWidth="1"/>
    <col min="8" max="8" width="22.42578125" style="81" customWidth="1"/>
    <col min="9" max="9" width="41" style="81" customWidth="1"/>
    <col min="10" max="11" width="17" style="81" customWidth="1"/>
    <col min="12" max="16384" width="11.42578125" style="81"/>
  </cols>
  <sheetData>
    <row r="1" spans="1:11" s="75" customFormat="1" x14ac:dyDescent="0.2">
      <c r="A1" s="168"/>
      <c r="B1" s="73"/>
      <c r="C1" s="169"/>
      <c r="D1" s="169"/>
      <c r="E1" s="73"/>
      <c r="F1" s="73"/>
      <c r="G1" s="151"/>
      <c r="H1" s="73"/>
      <c r="I1" s="938"/>
      <c r="J1" s="938"/>
      <c r="K1" s="938"/>
    </row>
    <row r="2" spans="1:11" s="75" customFormat="1" x14ac:dyDescent="0.2">
      <c r="A2" s="759" t="s">
        <v>41</v>
      </c>
      <c r="B2" s="760"/>
      <c r="C2" s="760"/>
      <c r="D2" s="942"/>
      <c r="E2" s="942"/>
      <c r="F2" s="942"/>
      <c r="G2" s="942"/>
      <c r="H2" s="689"/>
      <c r="I2" s="939"/>
      <c r="J2" s="939"/>
      <c r="K2" s="939"/>
    </row>
    <row r="3" spans="1:11" s="75" customFormat="1" ht="12.75" customHeight="1" x14ac:dyDescent="0.2">
      <c r="A3" s="757" t="s">
        <v>106</v>
      </c>
      <c r="B3" s="757"/>
      <c r="C3" s="920"/>
      <c r="D3" s="940" t="s">
        <v>426</v>
      </c>
      <c r="E3" s="940"/>
      <c r="F3" s="940"/>
      <c r="G3" s="940"/>
      <c r="H3" s="940"/>
      <c r="I3" s="940"/>
      <c r="J3" s="940"/>
      <c r="K3" s="940"/>
    </row>
    <row r="4" spans="1:11" s="79" customFormat="1" ht="23.25" customHeight="1" x14ac:dyDescent="0.25">
      <c r="A4" s="757" t="s">
        <v>107</v>
      </c>
      <c r="B4" s="757"/>
      <c r="C4" s="920"/>
      <c r="D4" s="941" t="s">
        <v>427</v>
      </c>
      <c r="E4" s="941"/>
      <c r="F4" s="941"/>
      <c r="G4" s="941"/>
      <c r="H4" s="941"/>
      <c r="I4" s="941"/>
      <c r="J4" s="941"/>
      <c r="K4" s="941"/>
    </row>
    <row r="5" spans="1:11" s="79" customFormat="1" ht="12.75" customHeight="1" x14ac:dyDescent="0.25">
      <c r="A5" s="757" t="s">
        <v>44</v>
      </c>
      <c r="B5" s="757"/>
      <c r="C5" s="920"/>
      <c r="D5" s="941" t="s">
        <v>428</v>
      </c>
      <c r="E5" s="941"/>
      <c r="F5" s="941"/>
      <c r="G5" s="941"/>
      <c r="H5" s="941"/>
      <c r="I5" s="941"/>
      <c r="J5" s="941"/>
      <c r="K5" s="941"/>
    </row>
    <row r="6" spans="1:11" s="79" customFormat="1" ht="24" customHeight="1" x14ac:dyDescent="0.25">
      <c r="A6" s="757" t="s">
        <v>110</v>
      </c>
      <c r="B6" s="757"/>
      <c r="C6" s="920"/>
      <c r="D6" s="932" t="s">
        <v>429</v>
      </c>
      <c r="E6" s="932"/>
      <c r="F6" s="932"/>
      <c r="G6" s="932"/>
      <c r="H6" s="932"/>
      <c r="I6" s="932"/>
      <c r="J6" s="932"/>
      <c r="K6" s="932"/>
    </row>
    <row r="7" spans="1:11" ht="24.75" customHeight="1" x14ac:dyDescent="0.2">
      <c r="A7" s="771" t="s">
        <v>378</v>
      </c>
      <c r="B7" s="771"/>
      <c r="C7" s="771"/>
      <c r="D7" s="933" t="s">
        <v>430</v>
      </c>
      <c r="E7" s="934"/>
      <c r="F7" s="934"/>
      <c r="G7" s="934"/>
      <c r="H7" s="934"/>
      <c r="I7" s="934"/>
      <c r="J7" s="934"/>
      <c r="K7" s="1151"/>
    </row>
    <row r="8" spans="1:11" s="170" customFormat="1" ht="12.75" customHeight="1" x14ac:dyDescent="0.2">
      <c r="A8" s="936" t="s">
        <v>379</v>
      </c>
      <c r="B8" s="936"/>
      <c r="C8" s="936"/>
      <c r="D8" s="936"/>
      <c r="E8" s="936"/>
      <c r="F8" s="936"/>
      <c r="G8" s="936"/>
      <c r="H8" s="936"/>
      <c r="I8" s="936"/>
      <c r="J8" s="936"/>
      <c r="K8" s="937"/>
    </row>
    <row r="9" spans="1:11" ht="38.25" x14ac:dyDescent="0.2">
      <c r="A9" s="171" t="s">
        <v>115</v>
      </c>
      <c r="B9" s="171" t="s">
        <v>431</v>
      </c>
      <c r="C9" s="171" t="s">
        <v>432</v>
      </c>
      <c r="D9" s="172" t="s">
        <v>117</v>
      </c>
      <c r="E9" s="171" t="s">
        <v>118</v>
      </c>
      <c r="F9" s="171" t="s">
        <v>433</v>
      </c>
      <c r="G9" s="171" t="s">
        <v>434</v>
      </c>
      <c r="H9" s="171" t="s">
        <v>435</v>
      </c>
      <c r="I9" s="171" t="s">
        <v>436</v>
      </c>
      <c r="J9" s="171" t="s">
        <v>123</v>
      </c>
      <c r="K9" s="171" t="s">
        <v>124</v>
      </c>
    </row>
    <row r="10" spans="1:11" ht="25.5" x14ac:dyDescent="0.2">
      <c r="A10" s="924">
        <v>1</v>
      </c>
      <c r="B10" s="924" t="s">
        <v>437</v>
      </c>
      <c r="C10" s="926" t="s">
        <v>438</v>
      </c>
      <c r="D10" s="916">
        <v>0.2</v>
      </c>
      <c r="E10" s="614" t="s">
        <v>439</v>
      </c>
      <c r="F10" s="380">
        <v>0.5</v>
      </c>
      <c r="G10" s="926" t="s">
        <v>440</v>
      </c>
      <c r="H10" s="926" t="s">
        <v>441</v>
      </c>
      <c r="I10" s="365" t="s">
        <v>442</v>
      </c>
      <c r="J10" s="122">
        <v>45292</v>
      </c>
      <c r="K10" s="122">
        <v>45641</v>
      </c>
    </row>
    <row r="11" spans="1:11" s="174" customFormat="1" ht="38.25" x14ac:dyDescent="0.2">
      <c r="A11" s="925"/>
      <c r="B11" s="925"/>
      <c r="C11" s="927"/>
      <c r="D11" s="913"/>
      <c r="E11" s="365" t="s">
        <v>443</v>
      </c>
      <c r="F11" s="380">
        <v>0.5</v>
      </c>
      <c r="G11" s="928"/>
      <c r="H11" s="928"/>
      <c r="I11" s="365" t="s">
        <v>444</v>
      </c>
      <c r="J11" s="122">
        <v>45298</v>
      </c>
      <c r="K11" s="122">
        <v>45641</v>
      </c>
    </row>
    <row r="12" spans="1:11" x14ac:dyDescent="0.2">
      <c r="A12" s="925"/>
      <c r="B12" s="925"/>
      <c r="C12" s="929" t="s">
        <v>445</v>
      </c>
      <c r="D12" s="916">
        <v>0.2</v>
      </c>
      <c r="E12" s="365" t="s">
        <v>446</v>
      </c>
      <c r="F12" s="380">
        <v>0.5</v>
      </c>
      <c r="G12" s="926" t="s">
        <v>447</v>
      </c>
      <c r="H12" s="926" t="s">
        <v>441</v>
      </c>
      <c r="I12" s="211" t="s">
        <v>448</v>
      </c>
      <c r="J12" s="122">
        <v>45324</v>
      </c>
      <c r="K12" s="122">
        <v>45382</v>
      </c>
    </row>
    <row r="13" spans="1:11" ht="38.25" x14ac:dyDescent="0.2">
      <c r="A13" s="935"/>
      <c r="B13" s="925"/>
      <c r="C13" s="930"/>
      <c r="D13" s="913"/>
      <c r="E13" s="365" t="s">
        <v>449</v>
      </c>
      <c r="F13" s="380">
        <v>0.5</v>
      </c>
      <c r="G13" s="931"/>
      <c r="H13" s="931"/>
      <c r="I13" s="211" t="s">
        <v>450</v>
      </c>
      <c r="J13" s="122">
        <v>45292</v>
      </c>
      <c r="K13" s="122">
        <v>45641</v>
      </c>
    </row>
    <row r="14" spans="1:11" ht="63.75" x14ac:dyDescent="0.2">
      <c r="A14" s="910">
        <v>2</v>
      </c>
      <c r="B14" s="910" t="s">
        <v>451</v>
      </c>
      <c r="C14" s="904" t="s">
        <v>452</v>
      </c>
      <c r="D14" s="922">
        <v>0.15</v>
      </c>
      <c r="E14" s="378" t="s">
        <v>453</v>
      </c>
      <c r="F14" s="173">
        <v>0.5</v>
      </c>
      <c r="G14" s="904" t="s">
        <v>454</v>
      </c>
      <c r="H14" s="904" t="s">
        <v>441</v>
      </c>
      <c r="I14" s="209" t="s">
        <v>455</v>
      </c>
      <c r="J14" s="116">
        <v>45383</v>
      </c>
      <c r="K14" s="116">
        <v>45641</v>
      </c>
    </row>
    <row r="15" spans="1:11" ht="102" x14ac:dyDescent="0.2">
      <c r="A15" s="911"/>
      <c r="B15" s="911"/>
      <c r="C15" s="905"/>
      <c r="D15" s="923"/>
      <c r="E15" s="379" t="s">
        <v>456</v>
      </c>
      <c r="F15" s="173">
        <v>0.5</v>
      </c>
      <c r="G15" s="905"/>
      <c r="H15" s="905"/>
      <c r="I15" s="209" t="s">
        <v>457</v>
      </c>
      <c r="J15" s="116">
        <v>45383</v>
      </c>
      <c r="K15" s="116">
        <v>45641</v>
      </c>
    </row>
    <row r="16" spans="1:11" s="174" customFormat="1" ht="25.5" x14ac:dyDescent="0.2">
      <c r="A16" s="911"/>
      <c r="B16" s="921"/>
      <c r="C16" s="917" t="s">
        <v>458</v>
      </c>
      <c r="D16" s="919">
        <v>0.15</v>
      </c>
      <c r="E16" s="602" t="s">
        <v>459</v>
      </c>
      <c r="F16" s="173">
        <v>0.5</v>
      </c>
      <c r="G16" s="115" t="s">
        <v>460</v>
      </c>
      <c r="H16" s="115" t="s">
        <v>441</v>
      </c>
      <c r="I16" s="209" t="s">
        <v>461</v>
      </c>
      <c r="J16" s="116">
        <v>45383</v>
      </c>
      <c r="K16" s="116">
        <v>45641</v>
      </c>
    </row>
    <row r="17" spans="1:11" s="174" customFormat="1" ht="49.5" customHeight="1" x14ac:dyDescent="0.2">
      <c r="A17" s="911"/>
      <c r="B17" s="921"/>
      <c r="C17" s="918"/>
      <c r="D17" s="919"/>
      <c r="E17" s="603" t="s">
        <v>462</v>
      </c>
      <c r="F17" s="382">
        <v>0.5</v>
      </c>
      <c r="G17" s="259" t="s">
        <v>460</v>
      </c>
      <c r="H17" s="259" t="s">
        <v>441</v>
      </c>
      <c r="I17" s="158" t="s">
        <v>463</v>
      </c>
      <c r="J17" s="677">
        <v>45383</v>
      </c>
      <c r="K17" s="677">
        <v>45641</v>
      </c>
    </row>
    <row r="18" spans="1:11" ht="38.25" x14ac:dyDescent="0.2">
      <c r="A18" s="912">
        <v>3</v>
      </c>
      <c r="B18" s="912" t="s">
        <v>464</v>
      </c>
      <c r="C18" s="901" t="s">
        <v>465</v>
      </c>
      <c r="D18" s="913">
        <v>0.15</v>
      </c>
      <c r="E18" s="211" t="s">
        <v>466</v>
      </c>
      <c r="F18" s="364">
        <v>0.25</v>
      </c>
      <c r="G18" s="121" t="s">
        <v>467</v>
      </c>
      <c r="H18" s="121" t="s">
        <v>468</v>
      </c>
      <c r="I18" s="211" t="s">
        <v>469</v>
      </c>
      <c r="J18" s="122" t="s">
        <v>470</v>
      </c>
      <c r="K18" s="122" t="s">
        <v>471</v>
      </c>
    </row>
    <row r="19" spans="1:11" ht="38.25" x14ac:dyDescent="0.2">
      <c r="A19" s="912"/>
      <c r="B19" s="912"/>
      <c r="C19" s="901"/>
      <c r="D19" s="914"/>
      <c r="E19" s="211" t="s">
        <v>472</v>
      </c>
      <c r="F19" s="364">
        <v>0.25</v>
      </c>
      <c r="G19" s="121" t="s">
        <v>467</v>
      </c>
      <c r="H19" s="121" t="s">
        <v>468</v>
      </c>
      <c r="I19" s="211" t="s">
        <v>473</v>
      </c>
      <c r="J19" s="122">
        <v>45354</v>
      </c>
      <c r="K19" s="122" t="s">
        <v>474</v>
      </c>
    </row>
    <row r="20" spans="1:11" ht="38.25" x14ac:dyDescent="0.2">
      <c r="A20" s="912"/>
      <c r="B20" s="912"/>
      <c r="C20" s="901"/>
      <c r="D20" s="914"/>
      <c r="E20" s="211" t="s">
        <v>475</v>
      </c>
      <c r="F20" s="364">
        <v>0.5</v>
      </c>
      <c r="G20" s="121" t="s">
        <v>467</v>
      </c>
      <c r="H20" s="121" t="s">
        <v>468</v>
      </c>
      <c r="I20" s="211" t="s">
        <v>476</v>
      </c>
      <c r="J20" s="122">
        <v>45417</v>
      </c>
      <c r="K20" s="122">
        <v>45641</v>
      </c>
    </row>
    <row r="21" spans="1:11" ht="51" x14ac:dyDescent="0.2">
      <c r="A21" s="912"/>
      <c r="B21" s="912"/>
      <c r="C21" s="915" t="s">
        <v>477</v>
      </c>
      <c r="D21" s="914">
        <v>0.15</v>
      </c>
      <c r="E21" s="381" t="s">
        <v>478</v>
      </c>
      <c r="F21" s="364">
        <v>0.25</v>
      </c>
      <c r="G21" s="121" t="s">
        <v>7</v>
      </c>
      <c r="H21" s="211" t="s">
        <v>441</v>
      </c>
      <c r="I21" s="211" t="s">
        <v>479</v>
      </c>
      <c r="J21" s="122" t="s">
        <v>470</v>
      </c>
      <c r="K21" s="122">
        <v>45382</v>
      </c>
    </row>
    <row r="22" spans="1:11" s="175" customFormat="1" ht="25.5" x14ac:dyDescent="0.2">
      <c r="A22" s="912"/>
      <c r="B22" s="912"/>
      <c r="C22" s="915"/>
      <c r="D22" s="914"/>
      <c r="E22" s="381" t="s">
        <v>480</v>
      </c>
      <c r="F22" s="364">
        <v>0.25</v>
      </c>
      <c r="G22" s="121" t="s">
        <v>7</v>
      </c>
      <c r="H22" s="211" t="s">
        <v>481</v>
      </c>
      <c r="I22" s="365" t="s">
        <v>482</v>
      </c>
      <c r="J22" s="122">
        <v>45508</v>
      </c>
      <c r="K22" s="122">
        <v>45412</v>
      </c>
    </row>
    <row r="23" spans="1:11" ht="38.25" x14ac:dyDescent="0.2">
      <c r="A23" s="912"/>
      <c r="B23" s="912"/>
      <c r="C23" s="915"/>
      <c r="D23" s="916"/>
      <c r="E23" s="381" t="s">
        <v>483</v>
      </c>
      <c r="F23" s="364">
        <v>0.5</v>
      </c>
      <c r="G23" s="121" t="s">
        <v>484</v>
      </c>
      <c r="H23" s="211" t="s">
        <v>481</v>
      </c>
      <c r="I23" s="365" t="s">
        <v>485</v>
      </c>
      <c r="J23" s="122">
        <v>45417</v>
      </c>
      <c r="K23" s="122" t="s">
        <v>486</v>
      </c>
    </row>
    <row r="24" spans="1:11" x14ac:dyDescent="0.2">
      <c r="A24" s="176"/>
      <c r="B24" s="177"/>
      <c r="D24" s="616">
        <f>SUM(D10:D23)</f>
        <v>1</v>
      </c>
    </row>
    <row r="25" spans="1:11" x14ac:dyDescent="0.2">
      <c r="E25" s="181"/>
    </row>
  </sheetData>
  <autoFilter ref="A9:K23"/>
  <mergeCells count="38">
    <mergeCell ref="I1:K1"/>
    <mergeCell ref="I2:K2"/>
    <mergeCell ref="D3:K3"/>
    <mergeCell ref="D4:K4"/>
    <mergeCell ref="D5:K5"/>
    <mergeCell ref="A2:G2"/>
    <mergeCell ref="A3:C3"/>
    <mergeCell ref="A4:C4"/>
    <mergeCell ref="A10:A13"/>
    <mergeCell ref="A8:K8"/>
    <mergeCell ref="H10:H11"/>
    <mergeCell ref="H12:H13"/>
    <mergeCell ref="G10:G11"/>
    <mergeCell ref="C12:C13"/>
    <mergeCell ref="D12:D13"/>
    <mergeCell ref="G12:G13"/>
    <mergeCell ref="A7:C7"/>
    <mergeCell ref="D7:K7"/>
    <mergeCell ref="A6:C6"/>
    <mergeCell ref="B14:B17"/>
    <mergeCell ref="C14:C15"/>
    <mergeCell ref="D14:D15"/>
    <mergeCell ref="A5:C5"/>
    <mergeCell ref="B10:B13"/>
    <mergeCell ref="C10:C11"/>
    <mergeCell ref="D10:D11"/>
    <mergeCell ref="D6:K6"/>
    <mergeCell ref="G14:G15"/>
    <mergeCell ref="H14:H15"/>
    <mergeCell ref="A14:A17"/>
    <mergeCell ref="A18:A23"/>
    <mergeCell ref="B18:B23"/>
    <mergeCell ref="C18:C20"/>
    <mergeCell ref="D18:D20"/>
    <mergeCell ref="C21:C23"/>
    <mergeCell ref="D21:D23"/>
    <mergeCell ref="C16:C17"/>
    <mergeCell ref="D16:D17"/>
  </mergeCells>
  <conditionalFormatting sqref="E12:E13 I14:I15">
    <cfRule type="cellIs" dxfId="94" priority="31" operator="between">
      <formula>81</formula>
      <formula>100</formula>
    </cfRule>
    <cfRule type="cellIs" dxfId="93" priority="32" operator="between">
      <formula>61</formula>
      <formula>80</formula>
    </cfRule>
    <cfRule type="cellIs" dxfId="92" priority="33" operator="between">
      <formula>41</formula>
      <formula>60</formula>
    </cfRule>
    <cfRule type="cellIs" dxfId="91" priority="34" operator="between">
      <formula>21</formula>
      <formula>40</formula>
    </cfRule>
    <cfRule type="cellIs" dxfId="90" priority="35" operator="between">
      <formula>1</formula>
      <formula>20</formula>
    </cfRule>
    <cfRule type="cellIs" dxfId="89" priority="36" operator="between">
      <formula>81</formula>
      <formula>100</formula>
    </cfRule>
    <cfRule type="cellIs" dxfId="88" priority="37" operator="between">
      <formula>61</formula>
      <formula>80</formula>
    </cfRule>
    <cfRule type="cellIs" dxfId="87" priority="38" operator="between">
      <formula>41</formula>
      <formula>60</formula>
    </cfRule>
    <cfRule type="cellIs" dxfId="86" priority="39" operator="between">
      <formula>21</formula>
      <formula>40</formula>
    </cfRule>
    <cfRule type="cellIs" dxfId="85" priority="40" operator="between">
      <formula>1</formula>
      <formula>20</formula>
    </cfRule>
  </conditionalFormatting>
  <conditionalFormatting sqref="E12:E14 I14:I15">
    <cfRule type="cellIs" dxfId="84" priority="26" operator="between">
      <formula>81</formula>
      <formula>100</formula>
    </cfRule>
    <cfRule type="cellIs" dxfId="83" priority="27" operator="between">
      <formula>61</formula>
      <formula>80</formula>
    </cfRule>
    <cfRule type="cellIs" dxfId="82" priority="28" operator="between">
      <formula>41</formula>
      <formula>60</formula>
    </cfRule>
    <cfRule type="cellIs" dxfId="81" priority="29" operator="between">
      <formula>21</formula>
      <formula>40</formula>
    </cfRule>
    <cfRule type="cellIs" dxfId="80" priority="30" operator="between">
      <formula>1</formula>
      <formula>20</formula>
    </cfRule>
  </conditionalFormatting>
  <conditionalFormatting sqref="E14 I14:I15">
    <cfRule type="cellIs" dxfId="79" priority="16" operator="between">
      <formula>81</formula>
      <formula>100</formula>
    </cfRule>
    <cfRule type="cellIs" dxfId="78" priority="17" operator="between">
      <formula>61</formula>
      <formula>80</formula>
    </cfRule>
    <cfRule type="cellIs" dxfId="77" priority="18" operator="between">
      <formula>41</formula>
      <formula>60</formula>
    </cfRule>
    <cfRule type="cellIs" dxfId="76" priority="19" operator="between">
      <formula>21</formula>
      <formula>40</formula>
    </cfRule>
    <cfRule type="cellIs" dxfId="75" priority="20" operator="between">
      <formula>1</formula>
      <formula>20</formula>
    </cfRule>
    <cfRule type="cellIs" dxfId="74" priority="21" operator="between">
      <formula>81</formula>
      <formula>100</formula>
    </cfRule>
    <cfRule type="cellIs" dxfId="73" priority="22" operator="between">
      <formula>61</formula>
      <formula>80</formula>
    </cfRule>
    <cfRule type="cellIs" dxfId="72" priority="23" operator="between">
      <formula>41</formula>
      <formula>60</formula>
    </cfRule>
    <cfRule type="cellIs" dxfId="71" priority="24" operator="between">
      <formula>21</formula>
      <formula>40</formula>
    </cfRule>
    <cfRule type="cellIs" dxfId="70" priority="25" operator="between">
      <formula>1</formula>
      <formula>20</formula>
    </cfRule>
  </conditionalFormatting>
  <conditionalFormatting sqref="I12">
    <cfRule type="cellIs" dxfId="69" priority="1" operator="between">
      <formula>81</formula>
      <formula>100</formula>
    </cfRule>
    <cfRule type="cellIs" dxfId="68" priority="2" operator="between">
      <formula>61</formula>
      <formula>80</formula>
    </cfRule>
    <cfRule type="cellIs" dxfId="67" priority="3" operator="between">
      <formula>41</formula>
      <formula>60</formula>
    </cfRule>
    <cfRule type="cellIs" dxfId="66" priority="4" operator="between">
      <formula>21</formula>
      <formula>40</formula>
    </cfRule>
    <cfRule type="cellIs" dxfId="65" priority="5" operator="between">
      <formula>1</formula>
      <formula>20</formula>
    </cfRule>
    <cfRule type="cellIs" dxfId="64" priority="6" operator="between">
      <formula>81</formula>
      <formula>100</formula>
    </cfRule>
    <cfRule type="cellIs" dxfId="63" priority="7" operator="between">
      <formula>61</formula>
      <formula>80</formula>
    </cfRule>
    <cfRule type="cellIs" dxfId="62" priority="8" operator="between">
      <formula>41</formula>
      <formula>60</formula>
    </cfRule>
    <cfRule type="cellIs" dxfId="61" priority="9" operator="between">
      <formula>21</formula>
      <formula>40</formula>
    </cfRule>
    <cfRule type="cellIs" dxfId="60" priority="10" operator="between">
      <formula>1</formula>
      <formula>20</formula>
    </cfRule>
    <cfRule type="cellIs" dxfId="59" priority="11" operator="between">
      <formula>81</formula>
      <formula>100</formula>
    </cfRule>
    <cfRule type="cellIs" dxfId="58" priority="12" operator="between">
      <formula>61</formula>
      <formula>80</formula>
    </cfRule>
    <cfRule type="cellIs" dxfId="57" priority="13" operator="between">
      <formula>41</formula>
      <formula>60</formula>
    </cfRule>
    <cfRule type="cellIs" dxfId="56" priority="14" operator="between">
      <formula>21</formula>
      <formula>40</formula>
    </cfRule>
    <cfRule type="cellIs" dxfId="55" priority="15" operator="between">
      <formula>1</formula>
      <formula>20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topLeftCell="K11" workbookViewId="0">
      <selection activeCell="M12" sqref="M12"/>
    </sheetView>
  </sheetViews>
  <sheetFormatPr baseColWidth="10" defaultColWidth="11.42578125" defaultRowHeight="15" x14ac:dyDescent="0.25"/>
  <cols>
    <col min="1" max="1" width="8.140625" style="280" customWidth="1"/>
    <col min="2" max="2" width="30.140625" customWidth="1"/>
    <col min="3" max="3" width="16.42578125" customWidth="1"/>
    <col min="4" max="4" width="14.42578125" customWidth="1"/>
    <col min="5" max="5" width="29.140625" customWidth="1"/>
    <col min="6" max="6" width="18.85546875" customWidth="1"/>
    <col min="7" max="7" width="21.140625" customWidth="1"/>
    <col min="8" max="8" width="48.85546875" customWidth="1"/>
    <col min="9" max="9" width="10.7109375" customWidth="1"/>
    <col min="10" max="10" width="22" customWidth="1"/>
    <col min="11" max="11" width="25" customWidth="1"/>
    <col min="12" max="12" width="38.28515625" customWidth="1"/>
    <col min="13" max="13" width="13.28515625" customWidth="1"/>
    <col min="14" max="14" width="14.42578125" customWidth="1"/>
  </cols>
  <sheetData>
    <row r="1" spans="1:14" s="75" customFormat="1" ht="12.75" x14ac:dyDescent="0.2">
      <c r="A1" s="952"/>
      <c r="B1" s="952"/>
      <c r="C1" s="952"/>
      <c r="D1" s="952"/>
      <c r="E1" s="952"/>
      <c r="F1" s="952"/>
      <c r="G1" s="952"/>
      <c r="H1" s="952"/>
      <c r="I1" s="952"/>
      <c r="J1" s="952"/>
      <c r="K1" s="952"/>
      <c r="L1" s="952"/>
      <c r="M1" s="952"/>
      <c r="N1" s="952"/>
    </row>
    <row r="2" spans="1:14" s="75" customFormat="1" ht="12.75" x14ac:dyDescent="0.2">
      <c r="A2" s="960" t="s">
        <v>41</v>
      </c>
      <c r="B2" s="960"/>
      <c r="C2" s="960"/>
      <c r="D2" s="960"/>
      <c r="E2" s="960"/>
      <c r="F2" s="960"/>
      <c r="G2" s="960"/>
      <c r="H2" s="960"/>
      <c r="I2" s="960"/>
      <c r="J2" s="960"/>
      <c r="K2" s="960"/>
      <c r="L2" s="960"/>
      <c r="M2" s="960"/>
      <c r="N2" s="960"/>
    </row>
    <row r="3" spans="1:14" s="75" customFormat="1" ht="15" customHeight="1" x14ac:dyDescent="0.2">
      <c r="A3" s="952" t="s">
        <v>106</v>
      </c>
      <c r="B3" s="952"/>
      <c r="C3" s="952"/>
      <c r="D3" s="961" t="s">
        <v>487</v>
      </c>
      <c r="E3" s="962"/>
      <c r="F3" s="962"/>
      <c r="G3" s="962"/>
      <c r="H3" s="962"/>
      <c r="I3" s="962"/>
      <c r="J3" s="962"/>
      <c r="K3" s="962"/>
      <c r="L3" s="962"/>
      <c r="M3" s="962"/>
      <c r="N3" s="963"/>
    </row>
    <row r="4" spans="1:14" s="79" customFormat="1" ht="12.75" customHeight="1" x14ac:dyDescent="0.25">
      <c r="A4" s="959" t="s">
        <v>107</v>
      </c>
      <c r="B4" s="959"/>
      <c r="C4" s="959"/>
      <c r="D4" s="953" t="s">
        <v>488</v>
      </c>
      <c r="E4" s="954"/>
      <c r="F4" s="954"/>
      <c r="G4" s="954"/>
      <c r="H4" s="954"/>
      <c r="I4" s="954"/>
      <c r="J4" s="954"/>
      <c r="K4" s="954"/>
      <c r="L4" s="954"/>
      <c r="M4" s="954"/>
      <c r="N4" s="955"/>
    </row>
    <row r="5" spans="1:14" s="79" customFormat="1" ht="12.75" customHeight="1" x14ac:dyDescent="0.25">
      <c r="A5" s="952" t="s">
        <v>44</v>
      </c>
      <c r="B5" s="952"/>
      <c r="C5" s="952"/>
      <c r="D5" s="953" t="s">
        <v>489</v>
      </c>
      <c r="E5" s="954"/>
      <c r="F5" s="954"/>
      <c r="G5" s="954"/>
      <c r="H5" s="954"/>
      <c r="I5" s="954"/>
      <c r="J5" s="954"/>
      <c r="K5" s="954"/>
      <c r="L5" s="954"/>
      <c r="M5" s="954"/>
      <c r="N5" s="955"/>
    </row>
    <row r="6" spans="1:14" s="79" customFormat="1" ht="12.75" customHeight="1" x14ac:dyDescent="0.25">
      <c r="A6" s="952" t="s">
        <v>110</v>
      </c>
      <c r="B6" s="952"/>
      <c r="C6" s="952"/>
      <c r="D6" s="953" t="s">
        <v>490</v>
      </c>
      <c r="E6" s="954"/>
      <c r="F6" s="954"/>
      <c r="G6" s="954"/>
      <c r="H6" s="954"/>
      <c r="I6" s="954"/>
      <c r="J6" s="954"/>
      <c r="K6" s="954"/>
      <c r="L6" s="954"/>
      <c r="M6" s="954"/>
      <c r="N6" s="955"/>
    </row>
    <row r="7" spans="1:14" s="79" customFormat="1" ht="12.75" customHeight="1" x14ac:dyDescent="0.25">
      <c r="A7" s="956" t="s">
        <v>378</v>
      </c>
      <c r="B7" s="957"/>
      <c r="C7" s="958"/>
      <c r="D7" s="953" t="s">
        <v>348</v>
      </c>
      <c r="E7" s="954"/>
      <c r="F7" s="954"/>
      <c r="G7" s="954"/>
      <c r="H7" s="954"/>
      <c r="I7" s="954"/>
      <c r="J7" s="954"/>
      <c r="K7" s="954"/>
      <c r="L7" s="954"/>
      <c r="M7" s="954"/>
      <c r="N7" s="955"/>
    </row>
    <row r="8" spans="1:14" s="81" customFormat="1" ht="13.5" customHeight="1" x14ac:dyDescent="0.2">
      <c r="A8" s="952" t="s">
        <v>491</v>
      </c>
      <c r="B8" s="952"/>
      <c r="C8" s="952"/>
      <c r="D8" s="952"/>
      <c r="E8" s="952"/>
      <c r="F8" s="952"/>
      <c r="G8" s="952"/>
      <c r="H8" s="952"/>
      <c r="I8" s="952"/>
      <c r="J8" s="952"/>
      <c r="K8" s="952"/>
      <c r="L8" s="952"/>
      <c r="M8" s="952"/>
      <c r="N8" s="952"/>
    </row>
    <row r="9" spans="1:14" s="81" customFormat="1" ht="38.25" x14ac:dyDescent="0.2">
      <c r="A9" s="264" t="s">
        <v>115</v>
      </c>
      <c r="B9" s="265" t="s">
        <v>116</v>
      </c>
      <c r="C9" s="265" t="s">
        <v>117</v>
      </c>
      <c r="D9" s="548" t="s">
        <v>492</v>
      </c>
      <c r="E9" s="548" t="s">
        <v>493</v>
      </c>
      <c r="F9" s="548" t="s">
        <v>494</v>
      </c>
      <c r="G9" s="548" t="s">
        <v>495</v>
      </c>
      <c r="H9" s="265" t="s">
        <v>118</v>
      </c>
      <c r="I9" s="265" t="s">
        <v>119</v>
      </c>
      <c r="J9" s="265" t="s">
        <v>120</v>
      </c>
      <c r="K9" s="549" t="s">
        <v>121</v>
      </c>
      <c r="L9" s="549" t="s">
        <v>122</v>
      </c>
      <c r="M9" s="265" t="s">
        <v>123</v>
      </c>
      <c r="N9" s="265" t="s">
        <v>124</v>
      </c>
    </row>
    <row r="10" spans="1:14" s="81" customFormat="1" ht="84" customHeight="1" x14ac:dyDescent="0.2">
      <c r="A10" s="964">
        <v>1</v>
      </c>
      <c r="B10" s="968" t="s">
        <v>496</v>
      </c>
      <c r="C10" s="970">
        <v>0.2</v>
      </c>
      <c r="D10" s="383" t="s">
        <v>497</v>
      </c>
      <c r="E10" s="384" t="s">
        <v>498</v>
      </c>
      <c r="F10" s="385" t="s">
        <v>499</v>
      </c>
      <c r="G10" s="385" t="s">
        <v>500</v>
      </c>
      <c r="H10" s="385" t="s">
        <v>501</v>
      </c>
      <c r="I10" s="386">
        <v>0.3</v>
      </c>
      <c r="J10" s="385" t="s">
        <v>500</v>
      </c>
      <c r="K10" s="384"/>
      <c r="L10" s="384" t="s">
        <v>502</v>
      </c>
      <c r="M10" s="387">
        <v>45311</v>
      </c>
      <c r="N10" s="387">
        <v>45382</v>
      </c>
    </row>
    <row r="11" spans="1:14" s="81" customFormat="1" ht="54" customHeight="1" x14ac:dyDescent="0.2">
      <c r="A11" s="966"/>
      <c r="B11" s="969"/>
      <c r="C11" s="970"/>
      <c r="D11" s="383" t="s">
        <v>503</v>
      </c>
      <c r="E11" s="384" t="s">
        <v>498</v>
      </c>
      <c r="F11" s="385" t="s">
        <v>441</v>
      </c>
      <c r="G11" s="385" t="s">
        <v>500</v>
      </c>
      <c r="H11" s="385" t="s">
        <v>504</v>
      </c>
      <c r="I11" s="386">
        <v>0.7</v>
      </c>
      <c r="J11" s="385" t="s">
        <v>500</v>
      </c>
      <c r="K11" s="384"/>
      <c r="L11" s="384" t="s">
        <v>505</v>
      </c>
      <c r="M11" s="387">
        <v>45383</v>
      </c>
      <c r="N11" s="387">
        <v>45657</v>
      </c>
    </row>
    <row r="12" spans="1:14" s="81" customFormat="1" ht="63.75" x14ac:dyDescent="0.2">
      <c r="A12" s="981">
        <v>2</v>
      </c>
      <c r="B12" s="971" t="s">
        <v>506</v>
      </c>
      <c r="C12" s="972">
        <v>0.2</v>
      </c>
      <c r="D12" s="271" t="s">
        <v>507</v>
      </c>
      <c r="E12" s="943" t="s">
        <v>508</v>
      </c>
      <c r="F12" s="946" t="s">
        <v>509</v>
      </c>
      <c r="G12" s="949" t="s">
        <v>441</v>
      </c>
      <c r="H12" s="269" t="s">
        <v>510</v>
      </c>
      <c r="I12" s="272">
        <v>0.2</v>
      </c>
      <c r="J12" s="271" t="s">
        <v>500</v>
      </c>
      <c r="K12" s="269" t="s">
        <v>509</v>
      </c>
      <c r="L12" s="269" t="s">
        <v>511</v>
      </c>
      <c r="M12" s="270">
        <v>45323</v>
      </c>
      <c r="N12" s="270" t="s">
        <v>512</v>
      </c>
    </row>
    <row r="13" spans="1:14" s="81" customFormat="1" ht="38.25" x14ac:dyDescent="0.2">
      <c r="A13" s="982"/>
      <c r="B13" s="971"/>
      <c r="C13" s="973"/>
      <c r="D13" s="267" t="s">
        <v>497</v>
      </c>
      <c r="E13" s="944"/>
      <c r="F13" s="947"/>
      <c r="G13" s="950"/>
      <c r="H13" s="269" t="s">
        <v>513</v>
      </c>
      <c r="I13" s="272">
        <v>0.2</v>
      </c>
      <c r="J13" s="271" t="s">
        <v>500</v>
      </c>
      <c r="K13" s="269" t="s">
        <v>509</v>
      </c>
      <c r="L13" s="269" t="s">
        <v>514</v>
      </c>
      <c r="M13" s="270">
        <v>45323</v>
      </c>
      <c r="N13" s="1148" t="s">
        <v>515</v>
      </c>
    </row>
    <row r="14" spans="1:14" s="81" customFormat="1" ht="51" x14ac:dyDescent="0.2">
      <c r="A14" s="982"/>
      <c r="B14" s="971"/>
      <c r="C14" s="973"/>
      <c r="D14" s="267" t="s">
        <v>497</v>
      </c>
      <c r="E14" s="945"/>
      <c r="F14" s="948"/>
      <c r="G14" s="951"/>
      <c r="H14" s="269" t="s">
        <v>516</v>
      </c>
      <c r="I14" s="272">
        <v>0.2</v>
      </c>
      <c r="J14" s="269" t="s">
        <v>517</v>
      </c>
      <c r="K14" s="269" t="s">
        <v>500</v>
      </c>
      <c r="L14" s="269" t="s">
        <v>518</v>
      </c>
      <c r="M14" s="273">
        <v>45292</v>
      </c>
      <c r="N14" s="1148" t="s">
        <v>515</v>
      </c>
    </row>
    <row r="15" spans="1:14" s="81" customFormat="1" ht="38.25" x14ac:dyDescent="0.2">
      <c r="A15" s="982"/>
      <c r="B15" s="971"/>
      <c r="C15" s="973"/>
      <c r="D15" s="268" t="s">
        <v>503</v>
      </c>
      <c r="E15" s="268" t="s">
        <v>498</v>
      </c>
      <c r="F15" s="268" t="s">
        <v>519</v>
      </c>
      <c r="G15" s="268" t="s">
        <v>520</v>
      </c>
      <c r="H15" s="271" t="s">
        <v>521</v>
      </c>
      <c r="I15" s="272">
        <v>0.2</v>
      </c>
      <c r="J15" s="271" t="s">
        <v>500</v>
      </c>
      <c r="K15" s="269" t="s">
        <v>522</v>
      </c>
      <c r="L15" s="271" t="s">
        <v>523</v>
      </c>
      <c r="M15" s="270">
        <v>45323</v>
      </c>
      <c r="N15" s="1148" t="s">
        <v>515</v>
      </c>
    </row>
    <row r="16" spans="1:14" s="81" customFormat="1" ht="51" x14ac:dyDescent="0.2">
      <c r="A16" s="983"/>
      <c r="B16" s="971"/>
      <c r="C16" s="974"/>
      <c r="D16" s="268" t="s">
        <v>503</v>
      </c>
      <c r="E16" s="268" t="s">
        <v>498</v>
      </c>
      <c r="F16" s="268" t="s">
        <v>519</v>
      </c>
      <c r="G16" s="268" t="s">
        <v>520</v>
      </c>
      <c r="H16" s="269" t="s">
        <v>524</v>
      </c>
      <c r="I16" s="272">
        <v>0.2</v>
      </c>
      <c r="J16" s="271" t="s">
        <v>500</v>
      </c>
      <c r="K16" s="274"/>
      <c r="L16" s="271" t="s">
        <v>525</v>
      </c>
      <c r="M16" s="270">
        <v>45352</v>
      </c>
      <c r="N16" s="1148" t="s">
        <v>515</v>
      </c>
    </row>
    <row r="17" spans="1:14" s="81" customFormat="1" ht="51" x14ac:dyDescent="0.2">
      <c r="A17" s="964">
        <v>3</v>
      </c>
      <c r="B17" s="975" t="s">
        <v>526</v>
      </c>
      <c r="C17" s="976">
        <v>0.2</v>
      </c>
      <c r="D17" s="389" t="s">
        <v>503</v>
      </c>
      <c r="E17" s="384" t="s">
        <v>508</v>
      </c>
      <c r="F17" s="388" t="s">
        <v>500</v>
      </c>
      <c r="G17" s="388"/>
      <c r="H17" s="388" t="s">
        <v>527</v>
      </c>
      <c r="I17" s="389">
        <v>0.25</v>
      </c>
      <c r="J17" s="388" t="s">
        <v>500</v>
      </c>
      <c r="K17" s="388"/>
      <c r="L17" s="388" t="s">
        <v>528</v>
      </c>
      <c r="M17" s="387">
        <v>45323</v>
      </c>
      <c r="N17" s="1149" t="s">
        <v>512</v>
      </c>
    </row>
    <row r="18" spans="1:14" s="81" customFormat="1" ht="76.5" x14ac:dyDescent="0.2">
      <c r="A18" s="965"/>
      <c r="B18" s="975"/>
      <c r="C18" s="977"/>
      <c r="D18" s="389" t="s">
        <v>507</v>
      </c>
      <c r="E18" s="384" t="s">
        <v>508</v>
      </c>
      <c r="F18" s="388" t="s">
        <v>500</v>
      </c>
      <c r="G18" s="388" t="s">
        <v>529</v>
      </c>
      <c r="H18" s="534" t="s">
        <v>530</v>
      </c>
      <c r="I18" s="389">
        <v>0.25</v>
      </c>
      <c r="J18" s="388" t="s">
        <v>500</v>
      </c>
      <c r="K18" s="388" t="s">
        <v>529</v>
      </c>
      <c r="L18" s="385" t="s">
        <v>531</v>
      </c>
      <c r="M18" s="387">
        <v>45323</v>
      </c>
      <c r="N18" s="1150">
        <v>45657</v>
      </c>
    </row>
    <row r="19" spans="1:14" s="81" customFormat="1" ht="76.5" x14ac:dyDescent="0.2">
      <c r="A19" s="965"/>
      <c r="B19" s="975"/>
      <c r="C19" s="977"/>
      <c r="D19" s="389" t="s">
        <v>497</v>
      </c>
      <c r="E19" s="384" t="s">
        <v>508</v>
      </c>
      <c r="F19" s="388" t="s">
        <v>500</v>
      </c>
      <c r="G19" s="388" t="s">
        <v>532</v>
      </c>
      <c r="H19" s="534" t="s">
        <v>533</v>
      </c>
      <c r="I19" s="389">
        <v>0.25</v>
      </c>
      <c r="J19" s="388" t="s">
        <v>500</v>
      </c>
      <c r="K19" s="388" t="s">
        <v>532</v>
      </c>
      <c r="L19" s="385" t="s">
        <v>534</v>
      </c>
      <c r="M19" s="387">
        <v>45323</v>
      </c>
      <c r="N19" s="1150">
        <v>45657</v>
      </c>
    </row>
    <row r="20" spans="1:14" ht="51" x14ac:dyDescent="0.25">
      <c r="A20" s="966"/>
      <c r="B20" s="975"/>
      <c r="C20" s="978"/>
      <c r="D20" s="388" t="s">
        <v>535</v>
      </c>
      <c r="E20" s="384" t="s">
        <v>498</v>
      </c>
      <c r="F20" s="388" t="s">
        <v>500</v>
      </c>
      <c r="G20" s="385"/>
      <c r="H20" s="388" t="s">
        <v>536</v>
      </c>
      <c r="I20" s="389">
        <v>0.25</v>
      </c>
      <c r="J20" s="388" t="s">
        <v>500</v>
      </c>
      <c r="K20" s="385"/>
      <c r="L20" s="385" t="s">
        <v>537</v>
      </c>
      <c r="M20" s="387">
        <v>45383</v>
      </c>
      <c r="N20" s="1150">
        <v>45657</v>
      </c>
    </row>
    <row r="21" spans="1:14" ht="89.25" x14ac:dyDescent="0.25">
      <c r="A21" s="266">
        <v>4</v>
      </c>
      <c r="B21" s="271" t="s">
        <v>538</v>
      </c>
      <c r="C21" s="268">
        <v>0.1</v>
      </c>
      <c r="D21" s="268" t="s">
        <v>503</v>
      </c>
      <c r="E21" s="268" t="s">
        <v>498</v>
      </c>
      <c r="F21" s="268" t="s">
        <v>519</v>
      </c>
      <c r="G21" s="268" t="s">
        <v>539</v>
      </c>
      <c r="H21" s="271" t="s">
        <v>540</v>
      </c>
      <c r="I21" s="268">
        <v>1</v>
      </c>
      <c r="J21" s="271" t="s">
        <v>500</v>
      </c>
      <c r="K21" s="271" t="s">
        <v>541</v>
      </c>
      <c r="L21" s="271" t="s">
        <v>542</v>
      </c>
      <c r="M21" s="270">
        <v>45323</v>
      </c>
      <c r="N21" s="1148" t="s">
        <v>515</v>
      </c>
    </row>
    <row r="22" spans="1:14" ht="140.25" x14ac:dyDescent="0.25">
      <c r="A22" s="964">
        <v>5</v>
      </c>
      <c r="B22" s="979" t="s">
        <v>543</v>
      </c>
      <c r="C22" s="980">
        <v>0.2</v>
      </c>
      <c r="D22" s="383" t="s">
        <v>535</v>
      </c>
      <c r="E22" s="384" t="s">
        <v>498</v>
      </c>
      <c r="F22" s="385" t="s">
        <v>499</v>
      </c>
      <c r="G22" s="385" t="s">
        <v>500</v>
      </c>
      <c r="H22" s="385" t="s">
        <v>544</v>
      </c>
      <c r="I22" s="386">
        <v>0.1</v>
      </c>
      <c r="J22" s="385" t="s">
        <v>500</v>
      </c>
      <c r="K22" s="385" t="s">
        <v>545</v>
      </c>
      <c r="L22" s="385" t="s">
        <v>546</v>
      </c>
      <c r="M22" s="390">
        <v>45292</v>
      </c>
      <c r="N22" s="1150">
        <v>45322</v>
      </c>
    </row>
    <row r="23" spans="1:14" ht="38.25" x14ac:dyDescent="0.25">
      <c r="A23" s="967"/>
      <c r="B23" s="979"/>
      <c r="C23" s="980"/>
      <c r="D23" s="383" t="s">
        <v>535</v>
      </c>
      <c r="E23" s="384" t="s">
        <v>498</v>
      </c>
      <c r="F23" s="385" t="s">
        <v>441</v>
      </c>
      <c r="G23" s="385" t="s">
        <v>500</v>
      </c>
      <c r="H23" s="385" t="s">
        <v>547</v>
      </c>
      <c r="I23" s="386">
        <v>0.9</v>
      </c>
      <c r="J23" s="385" t="s">
        <v>500</v>
      </c>
      <c r="K23" s="385" t="s">
        <v>441</v>
      </c>
      <c r="L23" s="385" t="s">
        <v>548</v>
      </c>
      <c r="M23" s="387">
        <v>45323</v>
      </c>
      <c r="N23" s="1150">
        <v>45657</v>
      </c>
    </row>
    <row r="24" spans="1:14" ht="38.25" x14ac:dyDescent="0.25">
      <c r="A24" s="166">
        <v>6</v>
      </c>
      <c r="B24" s="275" t="s">
        <v>549</v>
      </c>
      <c r="C24" s="601">
        <v>0.1</v>
      </c>
      <c r="D24" s="277" t="s">
        <v>535</v>
      </c>
      <c r="E24" s="277"/>
      <c r="F24" s="271" t="s">
        <v>500</v>
      </c>
      <c r="G24" s="676" t="s">
        <v>500</v>
      </c>
      <c r="H24" s="278" t="s">
        <v>550</v>
      </c>
      <c r="I24" s="276">
        <v>1</v>
      </c>
      <c r="J24" s="271" t="s">
        <v>500</v>
      </c>
      <c r="K24" s="277"/>
      <c r="L24" s="277" t="s">
        <v>551</v>
      </c>
      <c r="M24" s="279">
        <v>45323</v>
      </c>
      <c r="N24" s="1148">
        <v>45657</v>
      </c>
    </row>
    <row r="25" spans="1:14" x14ac:dyDescent="0.25">
      <c r="C25" s="591">
        <f>SUM(C10:C24)</f>
        <v>1.0000000000000002</v>
      </c>
    </row>
  </sheetData>
  <protectedRanges>
    <protectedRange sqref="H9:L9" name="Simulado"/>
    <protectedRange sqref="J15:J21 J12:J13 F17:F20" name="Simulado_1"/>
  </protectedRanges>
  <autoFilter ref="A9:N24"/>
  <mergeCells count="28">
    <mergeCell ref="A17:A20"/>
    <mergeCell ref="A22:A23"/>
    <mergeCell ref="B10:B11"/>
    <mergeCell ref="C10:C11"/>
    <mergeCell ref="B12:B16"/>
    <mergeCell ref="C12:C16"/>
    <mergeCell ref="B17:B20"/>
    <mergeCell ref="C17:C20"/>
    <mergeCell ref="B22:B23"/>
    <mergeCell ref="C22:C23"/>
    <mergeCell ref="A12:A16"/>
    <mergeCell ref="A10:A11"/>
    <mergeCell ref="A3:C3"/>
    <mergeCell ref="A4:C4"/>
    <mergeCell ref="A1:N1"/>
    <mergeCell ref="A2:N2"/>
    <mergeCell ref="D3:N3"/>
    <mergeCell ref="D4:N4"/>
    <mergeCell ref="E12:E14"/>
    <mergeCell ref="F12:F14"/>
    <mergeCell ref="G12:G14"/>
    <mergeCell ref="A8:N8"/>
    <mergeCell ref="A5:C5"/>
    <mergeCell ref="A6:C6"/>
    <mergeCell ref="D5:N5"/>
    <mergeCell ref="D6:N6"/>
    <mergeCell ref="A7:C7"/>
    <mergeCell ref="D7:N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9"/>
  <sheetViews>
    <sheetView topLeftCell="A43" workbookViewId="0">
      <selection activeCell="A49" sqref="A49"/>
    </sheetView>
  </sheetViews>
  <sheetFormatPr baseColWidth="10" defaultColWidth="11.42578125" defaultRowHeight="12.75" x14ac:dyDescent="0.2"/>
  <cols>
    <col min="1" max="1" width="8.140625" style="2" customWidth="1"/>
    <col min="2" max="2" width="58" style="2" customWidth="1"/>
    <col min="3" max="3" width="51.28515625" style="2" hidden="1" customWidth="1"/>
    <col min="4" max="4" width="16.42578125" style="2" customWidth="1"/>
    <col min="5" max="5" width="51" style="2" customWidth="1"/>
    <col min="6" max="6" width="15.42578125" style="2" customWidth="1"/>
    <col min="7" max="7" width="22" style="2" customWidth="1"/>
    <col min="8" max="8" width="25" style="2" customWidth="1"/>
    <col min="9" max="9" width="38.28515625" style="2" customWidth="1"/>
    <col min="10" max="10" width="16.85546875" style="2" customWidth="1"/>
    <col min="11" max="11" width="23.42578125" style="2" customWidth="1"/>
    <col min="12" max="16384" width="11.42578125" style="2"/>
  </cols>
  <sheetData>
    <row r="1" spans="1:11" s="75" customFormat="1" x14ac:dyDescent="0.2">
      <c r="A1" s="72"/>
      <c r="B1" s="73"/>
      <c r="C1" s="73"/>
      <c r="D1" s="73"/>
      <c r="E1" s="73"/>
      <c r="F1" s="73"/>
      <c r="G1" s="73"/>
      <c r="H1" s="73"/>
      <c r="I1" s="73"/>
      <c r="J1" s="73"/>
      <c r="K1" s="74"/>
    </row>
    <row r="2" spans="1:11" s="75" customFormat="1" x14ac:dyDescent="0.2">
      <c r="A2" s="759" t="s">
        <v>41</v>
      </c>
      <c r="B2" s="760"/>
      <c r="C2" s="760"/>
      <c r="D2" s="760"/>
      <c r="E2" s="760"/>
      <c r="F2" s="760"/>
      <c r="G2" s="760"/>
      <c r="H2" s="760"/>
      <c r="I2" s="760"/>
      <c r="J2" s="76"/>
      <c r="K2" s="77"/>
    </row>
    <row r="3" spans="1:11" s="75" customFormat="1" x14ac:dyDescent="0.2">
      <c r="A3" s="757" t="s">
        <v>106</v>
      </c>
      <c r="B3" s="757"/>
      <c r="C3" s="757"/>
      <c r="D3" s="757"/>
      <c r="E3" s="1019" t="s">
        <v>552</v>
      </c>
      <c r="F3" s="1019"/>
      <c r="G3" s="1019"/>
      <c r="H3" s="1019"/>
      <c r="I3" s="1019"/>
      <c r="J3" s="182"/>
      <c r="K3" s="183"/>
    </row>
    <row r="4" spans="1:11" s="79" customFormat="1" ht="27" customHeight="1" x14ac:dyDescent="0.25">
      <c r="A4" s="757" t="s">
        <v>107</v>
      </c>
      <c r="B4" s="757"/>
      <c r="C4" s="757"/>
      <c r="D4" s="757"/>
      <c r="E4" s="762" t="s">
        <v>553</v>
      </c>
      <c r="F4" s="762"/>
      <c r="G4" s="762"/>
      <c r="H4" s="762"/>
      <c r="I4" s="762"/>
      <c r="J4" s="762"/>
      <c r="K4" s="801"/>
    </row>
    <row r="5" spans="1:11" s="79" customFormat="1" x14ac:dyDescent="0.25">
      <c r="A5" s="757" t="s">
        <v>44</v>
      </c>
      <c r="B5" s="757"/>
      <c r="C5" s="757"/>
      <c r="D5" s="757"/>
      <c r="E5" s="762" t="s">
        <v>554</v>
      </c>
      <c r="F5" s="762"/>
      <c r="G5" s="762"/>
      <c r="H5" s="762"/>
      <c r="I5" s="762"/>
      <c r="J5" s="762"/>
      <c r="K5" s="801"/>
    </row>
    <row r="6" spans="1:11" s="79" customFormat="1" x14ac:dyDescent="0.25">
      <c r="A6" s="757" t="s">
        <v>110</v>
      </c>
      <c r="B6" s="757"/>
      <c r="C6" s="757"/>
      <c r="D6" s="757"/>
      <c r="E6" s="762" t="s">
        <v>21</v>
      </c>
      <c r="F6" s="762"/>
      <c r="G6" s="762"/>
      <c r="H6" s="762"/>
      <c r="I6" s="762"/>
      <c r="J6" s="154"/>
      <c r="K6" s="155"/>
    </row>
    <row r="7" spans="1:11" s="79" customFormat="1" ht="24" customHeight="1" x14ac:dyDescent="0.25">
      <c r="A7" s="771" t="s">
        <v>378</v>
      </c>
      <c r="B7" s="771"/>
      <c r="C7" s="771"/>
      <c r="D7" s="771"/>
      <c r="E7" s="762" t="s">
        <v>555</v>
      </c>
      <c r="F7" s="762"/>
      <c r="G7" s="762"/>
      <c r="H7" s="762"/>
      <c r="I7" s="762"/>
      <c r="J7" s="762"/>
      <c r="K7" s="762"/>
    </row>
    <row r="8" spans="1:11" s="81" customFormat="1" ht="15" customHeight="1" x14ac:dyDescent="0.2">
      <c r="A8" s="1018" t="s">
        <v>556</v>
      </c>
      <c r="B8" s="1018"/>
      <c r="C8" s="1018"/>
      <c r="D8" s="1018"/>
      <c r="E8" s="1018"/>
      <c r="F8" s="1018"/>
      <c r="G8" s="1018"/>
      <c r="H8" s="1018"/>
      <c r="I8" s="1018"/>
      <c r="J8" s="1018"/>
      <c r="K8" s="1018"/>
    </row>
    <row r="9" spans="1:11" s="81" customFormat="1" ht="39" thickBot="1" x14ac:dyDescent="0.25">
      <c r="A9" s="184" t="s">
        <v>115</v>
      </c>
      <c r="B9" s="184" t="s">
        <v>116</v>
      </c>
      <c r="C9" s="184" t="s">
        <v>557</v>
      </c>
      <c r="D9" s="184" t="s">
        <v>117</v>
      </c>
      <c r="E9" s="184" t="s">
        <v>118</v>
      </c>
      <c r="F9" s="184" t="s">
        <v>119</v>
      </c>
      <c r="G9" s="184" t="s">
        <v>120</v>
      </c>
      <c r="H9" s="184" t="s">
        <v>121</v>
      </c>
      <c r="I9" s="184" t="s">
        <v>122</v>
      </c>
      <c r="J9" s="184" t="s">
        <v>123</v>
      </c>
      <c r="K9" s="184" t="s">
        <v>124</v>
      </c>
    </row>
    <row r="10" spans="1:11" s="185" customFormat="1" ht="24" x14ac:dyDescent="0.25">
      <c r="A10" s="1008">
        <v>1</v>
      </c>
      <c r="B10" s="1010" t="s">
        <v>558</v>
      </c>
      <c r="C10" s="1010" t="s">
        <v>559</v>
      </c>
      <c r="D10" s="1012">
        <v>0.05</v>
      </c>
      <c r="E10" s="405" t="s">
        <v>560</v>
      </c>
      <c r="F10" s="391">
        <v>0.3</v>
      </c>
      <c r="G10" s="1015" t="s">
        <v>21</v>
      </c>
      <c r="H10" s="1015" t="s">
        <v>7</v>
      </c>
      <c r="I10" s="392" t="s">
        <v>561</v>
      </c>
      <c r="J10" s="392" t="s">
        <v>562</v>
      </c>
      <c r="K10" s="1139" t="s">
        <v>563</v>
      </c>
    </row>
    <row r="11" spans="1:11" s="185" customFormat="1" ht="24" x14ac:dyDescent="0.25">
      <c r="A11" s="987"/>
      <c r="B11" s="997"/>
      <c r="C11" s="997"/>
      <c r="D11" s="1013"/>
      <c r="E11" s="406" t="s">
        <v>564</v>
      </c>
      <c r="F11" s="393">
        <v>0.4</v>
      </c>
      <c r="G11" s="1016"/>
      <c r="H11" s="1016"/>
      <c r="I11" s="394" t="s">
        <v>565</v>
      </c>
      <c r="J11" s="395">
        <v>45293</v>
      </c>
      <c r="K11" s="1140">
        <v>45294</v>
      </c>
    </row>
    <row r="12" spans="1:11" s="185" customFormat="1" ht="96" x14ac:dyDescent="0.25">
      <c r="A12" s="1009"/>
      <c r="B12" s="1011"/>
      <c r="C12" s="1011"/>
      <c r="D12" s="1014"/>
      <c r="E12" s="407" t="s">
        <v>566</v>
      </c>
      <c r="F12" s="396">
        <v>0.3</v>
      </c>
      <c r="G12" s="1017"/>
      <c r="H12" s="1017"/>
      <c r="I12" s="397" t="s">
        <v>567</v>
      </c>
      <c r="J12" s="398" t="s">
        <v>563</v>
      </c>
      <c r="K12" s="1141" t="s">
        <v>568</v>
      </c>
    </row>
    <row r="13" spans="1:11" s="185" customFormat="1" ht="60" x14ac:dyDescent="0.25">
      <c r="A13" s="998">
        <v>2</v>
      </c>
      <c r="B13" s="999" t="s">
        <v>569</v>
      </c>
      <c r="C13" s="1005" t="s">
        <v>570</v>
      </c>
      <c r="D13" s="1007">
        <v>0.04</v>
      </c>
      <c r="E13" s="410" t="s">
        <v>571</v>
      </c>
      <c r="F13" s="187">
        <v>0.5</v>
      </c>
      <c r="G13" s="192" t="s">
        <v>21</v>
      </c>
      <c r="H13" s="192" t="s">
        <v>7</v>
      </c>
      <c r="I13" s="193" t="s">
        <v>572</v>
      </c>
      <c r="J13" s="195" t="s">
        <v>573</v>
      </c>
      <c r="K13" s="1142">
        <v>45382</v>
      </c>
    </row>
    <row r="14" spans="1:11" s="185" customFormat="1" ht="36" x14ac:dyDescent="0.25">
      <c r="A14" s="998"/>
      <c r="B14" s="999"/>
      <c r="C14" s="1005"/>
      <c r="D14" s="1007"/>
      <c r="E14" s="410" t="s">
        <v>574</v>
      </c>
      <c r="F14" s="191">
        <v>0.5</v>
      </c>
      <c r="G14" s="192" t="s">
        <v>21</v>
      </c>
      <c r="H14" s="192" t="s">
        <v>7</v>
      </c>
      <c r="I14" s="192" t="s">
        <v>575</v>
      </c>
      <c r="J14" s="195">
        <v>45382</v>
      </c>
      <c r="K14" s="1142">
        <v>45565</v>
      </c>
    </row>
    <row r="15" spans="1:11" s="185" customFormat="1" ht="36" x14ac:dyDescent="0.25">
      <c r="A15" s="997">
        <v>3</v>
      </c>
      <c r="B15" s="1003" t="s">
        <v>576</v>
      </c>
      <c r="C15" s="997" t="s">
        <v>577</v>
      </c>
      <c r="D15" s="993">
        <v>0.1</v>
      </c>
      <c r="E15" s="604" t="s">
        <v>578</v>
      </c>
      <c r="F15" s="399">
        <v>0.3</v>
      </c>
      <c r="G15" s="400" t="s">
        <v>579</v>
      </c>
      <c r="H15" s="400" t="s">
        <v>580</v>
      </c>
      <c r="I15" s="400" t="s">
        <v>581</v>
      </c>
      <c r="J15" s="401">
        <v>45293</v>
      </c>
      <c r="K15" s="1143">
        <v>45351</v>
      </c>
    </row>
    <row r="16" spans="1:11" s="185" customFormat="1" ht="48" x14ac:dyDescent="0.25">
      <c r="A16" s="997"/>
      <c r="B16" s="1003"/>
      <c r="C16" s="997"/>
      <c r="D16" s="993"/>
      <c r="E16" s="406" t="s">
        <v>582</v>
      </c>
      <c r="F16" s="399">
        <v>0.3</v>
      </c>
      <c r="G16" s="400" t="s">
        <v>580</v>
      </c>
      <c r="H16" s="400" t="s">
        <v>21</v>
      </c>
      <c r="I16" s="400" t="s">
        <v>583</v>
      </c>
      <c r="J16" s="401">
        <v>45293</v>
      </c>
      <c r="K16" s="1143">
        <v>45351</v>
      </c>
    </row>
    <row r="17" spans="1:11" s="185" customFormat="1" ht="48" x14ac:dyDescent="0.25">
      <c r="A17" s="997"/>
      <c r="B17" s="1003"/>
      <c r="C17" s="997"/>
      <c r="D17" s="993"/>
      <c r="E17" s="604" t="s">
        <v>584</v>
      </c>
      <c r="F17" s="399">
        <v>0.4</v>
      </c>
      <c r="G17" s="400" t="s">
        <v>580</v>
      </c>
      <c r="H17" s="400" t="s">
        <v>21</v>
      </c>
      <c r="I17" s="400" t="s">
        <v>585</v>
      </c>
      <c r="J17" s="401">
        <v>45352</v>
      </c>
      <c r="K17" s="1143">
        <v>45641</v>
      </c>
    </row>
    <row r="18" spans="1:11" s="185" customFormat="1" ht="36" x14ac:dyDescent="0.25">
      <c r="A18" s="998">
        <v>4</v>
      </c>
      <c r="B18" s="999" t="s">
        <v>586</v>
      </c>
      <c r="C18" s="1005" t="s">
        <v>587</v>
      </c>
      <c r="D18" s="1006">
        <v>0.25</v>
      </c>
      <c r="E18" s="408" t="s">
        <v>588</v>
      </c>
      <c r="F18" s="191">
        <v>0.1</v>
      </c>
      <c r="G18" s="192" t="s">
        <v>21</v>
      </c>
      <c r="H18" s="192" t="s">
        <v>589</v>
      </c>
      <c r="I18" s="192" t="s">
        <v>590</v>
      </c>
      <c r="J18" s="194">
        <v>45299</v>
      </c>
      <c r="K18" s="1144" t="s">
        <v>591</v>
      </c>
    </row>
    <row r="19" spans="1:11" s="185" customFormat="1" ht="48" x14ac:dyDescent="0.25">
      <c r="A19" s="998"/>
      <c r="B19" s="999"/>
      <c r="C19" s="1005"/>
      <c r="D19" s="1006"/>
      <c r="E19" s="408" t="s">
        <v>592</v>
      </c>
      <c r="F19" s="191">
        <v>0.1</v>
      </c>
      <c r="G19" s="192" t="s">
        <v>21</v>
      </c>
      <c r="H19" s="192" t="s">
        <v>589</v>
      </c>
      <c r="I19" s="192" t="s">
        <v>593</v>
      </c>
      <c r="J19" s="194">
        <v>45299</v>
      </c>
      <c r="K19" s="1144" t="s">
        <v>591</v>
      </c>
    </row>
    <row r="20" spans="1:11" s="185" customFormat="1" ht="60" x14ac:dyDescent="0.25">
      <c r="A20" s="998"/>
      <c r="B20" s="999"/>
      <c r="C20" s="1005"/>
      <c r="D20" s="1006"/>
      <c r="E20" s="409" t="s">
        <v>594</v>
      </c>
      <c r="F20" s="187">
        <v>0.2</v>
      </c>
      <c r="G20" s="188" t="s">
        <v>595</v>
      </c>
      <c r="H20" s="189" t="s">
        <v>21</v>
      </c>
      <c r="I20" s="188" t="s">
        <v>596</v>
      </c>
      <c r="J20" s="194">
        <v>45352</v>
      </c>
      <c r="K20" s="1144">
        <v>45565</v>
      </c>
    </row>
    <row r="21" spans="1:11" s="185" customFormat="1" ht="36" x14ac:dyDescent="0.25">
      <c r="A21" s="998"/>
      <c r="B21" s="999"/>
      <c r="C21" s="1005"/>
      <c r="D21" s="1006"/>
      <c r="E21" s="410" t="s">
        <v>597</v>
      </c>
      <c r="F21" s="191">
        <v>0.05</v>
      </c>
      <c r="G21" s="192" t="s">
        <v>103</v>
      </c>
      <c r="H21" s="190" t="s">
        <v>21</v>
      </c>
      <c r="I21" s="192" t="s">
        <v>598</v>
      </c>
      <c r="J21" s="194">
        <v>45299</v>
      </c>
      <c r="K21" s="1144" t="s">
        <v>591</v>
      </c>
    </row>
    <row r="22" spans="1:11" s="185" customFormat="1" ht="48" x14ac:dyDescent="0.25">
      <c r="A22" s="998"/>
      <c r="B22" s="999"/>
      <c r="C22" s="1005"/>
      <c r="D22" s="1006"/>
      <c r="E22" s="410" t="s">
        <v>599</v>
      </c>
      <c r="F22" s="191">
        <v>0.15</v>
      </c>
      <c r="G22" s="192" t="s">
        <v>600</v>
      </c>
      <c r="H22" s="190" t="s">
        <v>13</v>
      </c>
      <c r="I22" s="192" t="s">
        <v>601</v>
      </c>
      <c r="J22" s="194">
        <v>45295</v>
      </c>
      <c r="K22" s="1144" t="s">
        <v>602</v>
      </c>
    </row>
    <row r="23" spans="1:11" s="185" customFormat="1" ht="24" x14ac:dyDescent="0.25">
      <c r="A23" s="998"/>
      <c r="B23" s="999"/>
      <c r="C23" s="1005"/>
      <c r="D23" s="1006"/>
      <c r="E23" s="411" t="s">
        <v>603</v>
      </c>
      <c r="F23" s="191">
        <v>0.05</v>
      </c>
      <c r="G23" s="190" t="s">
        <v>21</v>
      </c>
      <c r="H23" s="190" t="s">
        <v>13</v>
      </c>
      <c r="I23" s="192" t="s">
        <v>604</v>
      </c>
      <c r="J23" s="194" t="s">
        <v>605</v>
      </c>
      <c r="K23" s="1144" t="s">
        <v>606</v>
      </c>
    </row>
    <row r="24" spans="1:11" s="185" customFormat="1" ht="60" x14ac:dyDescent="0.25">
      <c r="A24" s="998"/>
      <c r="B24" s="999"/>
      <c r="C24" s="999"/>
      <c r="D24" s="1006"/>
      <c r="E24" s="411" t="s">
        <v>607</v>
      </c>
      <c r="F24" s="191">
        <v>0.1</v>
      </c>
      <c r="G24" s="190" t="s">
        <v>21</v>
      </c>
      <c r="H24" s="190" t="s">
        <v>608</v>
      </c>
      <c r="I24" s="192" t="s">
        <v>609</v>
      </c>
      <c r="J24" s="194" t="s">
        <v>474</v>
      </c>
      <c r="K24" s="1144" t="s">
        <v>610</v>
      </c>
    </row>
    <row r="25" spans="1:11" s="185" customFormat="1" ht="36" x14ac:dyDescent="0.25">
      <c r="A25" s="998"/>
      <c r="B25" s="999"/>
      <c r="C25" s="999"/>
      <c r="D25" s="1006"/>
      <c r="E25" s="411" t="s">
        <v>611</v>
      </c>
      <c r="F25" s="191">
        <v>0.1</v>
      </c>
      <c r="G25" s="190" t="s">
        <v>21</v>
      </c>
      <c r="H25" s="190" t="s">
        <v>612</v>
      </c>
      <c r="I25" s="192" t="s">
        <v>609</v>
      </c>
      <c r="J25" s="194" t="s">
        <v>474</v>
      </c>
      <c r="K25" s="1144" t="s">
        <v>610</v>
      </c>
    </row>
    <row r="26" spans="1:11" s="185" customFormat="1" ht="60" x14ac:dyDescent="0.25">
      <c r="A26" s="998"/>
      <c r="B26" s="999"/>
      <c r="C26" s="999"/>
      <c r="D26" s="1006"/>
      <c r="E26" s="410" t="s">
        <v>613</v>
      </c>
      <c r="F26" s="191">
        <v>0.15</v>
      </c>
      <c r="G26" s="190" t="s">
        <v>21</v>
      </c>
      <c r="H26" s="190" t="s">
        <v>21</v>
      </c>
      <c r="I26" s="192" t="s">
        <v>614</v>
      </c>
      <c r="J26" s="194" t="s">
        <v>591</v>
      </c>
      <c r="K26" s="1144" t="s">
        <v>602</v>
      </c>
    </row>
    <row r="27" spans="1:11" s="185" customFormat="1" ht="48" x14ac:dyDescent="0.25">
      <c r="A27" s="1003">
        <v>5</v>
      </c>
      <c r="B27" s="1001" t="s">
        <v>615</v>
      </c>
      <c r="C27" s="1001" t="s">
        <v>616</v>
      </c>
      <c r="D27" s="993">
        <v>0.04</v>
      </c>
      <c r="E27" s="412" t="s">
        <v>617</v>
      </c>
      <c r="F27" s="399">
        <v>0.3</v>
      </c>
      <c r="G27" s="984" t="s">
        <v>589</v>
      </c>
      <c r="H27" s="984" t="s">
        <v>618</v>
      </c>
      <c r="I27" s="400" t="s">
        <v>619</v>
      </c>
      <c r="J27" s="401">
        <v>45323</v>
      </c>
      <c r="K27" s="1143">
        <v>45351</v>
      </c>
    </row>
    <row r="28" spans="1:11" s="185" customFormat="1" ht="24" x14ac:dyDescent="0.25">
      <c r="A28" s="1003"/>
      <c r="B28" s="1001"/>
      <c r="C28" s="1001"/>
      <c r="D28" s="993"/>
      <c r="E28" s="412" t="s">
        <v>620</v>
      </c>
      <c r="F28" s="399">
        <v>0.3</v>
      </c>
      <c r="G28" s="984"/>
      <c r="H28" s="984"/>
      <c r="I28" s="400" t="s">
        <v>621</v>
      </c>
      <c r="J28" s="401">
        <v>45474</v>
      </c>
      <c r="K28" s="1143" t="s">
        <v>591</v>
      </c>
    </row>
    <row r="29" spans="1:11" s="185" customFormat="1" ht="24" x14ac:dyDescent="0.25">
      <c r="A29" s="1003"/>
      <c r="B29" s="1001"/>
      <c r="C29" s="1001"/>
      <c r="D29" s="993"/>
      <c r="E29" s="412" t="s">
        <v>622</v>
      </c>
      <c r="F29" s="399">
        <v>0.4</v>
      </c>
      <c r="G29" s="984"/>
      <c r="H29" s="984"/>
      <c r="I29" s="400" t="s">
        <v>604</v>
      </c>
      <c r="J29" s="401">
        <v>45300</v>
      </c>
      <c r="K29" s="1143" t="s">
        <v>602</v>
      </c>
    </row>
    <row r="30" spans="1:11" s="185" customFormat="1" ht="48" x14ac:dyDescent="0.25">
      <c r="A30" s="999">
        <v>6</v>
      </c>
      <c r="B30" s="1004" t="s">
        <v>623</v>
      </c>
      <c r="C30" s="1004" t="s">
        <v>624</v>
      </c>
      <c r="D30" s="1000">
        <v>0.06</v>
      </c>
      <c r="E30" s="605" t="s">
        <v>625</v>
      </c>
      <c r="F30" s="191">
        <v>0.6</v>
      </c>
      <c r="G30" s="1002" t="s">
        <v>21</v>
      </c>
      <c r="H30" s="1002" t="s">
        <v>626</v>
      </c>
      <c r="I30" s="192" t="s">
        <v>627</v>
      </c>
      <c r="J30" s="195">
        <v>45295</v>
      </c>
      <c r="K30" s="1142">
        <v>45473</v>
      </c>
    </row>
    <row r="31" spans="1:11" s="185" customFormat="1" ht="24" x14ac:dyDescent="0.25">
      <c r="A31" s="999"/>
      <c r="B31" s="1004"/>
      <c r="C31" s="1004"/>
      <c r="D31" s="1000"/>
      <c r="E31" s="605" t="s">
        <v>628</v>
      </c>
      <c r="F31" s="191">
        <v>0.4</v>
      </c>
      <c r="G31" s="1002"/>
      <c r="H31" s="1002"/>
      <c r="I31" s="192" t="s">
        <v>629</v>
      </c>
      <c r="J31" s="195">
        <v>45474</v>
      </c>
      <c r="K31" s="1142">
        <v>45534</v>
      </c>
    </row>
    <row r="32" spans="1:11" s="185" customFormat="1" ht="24" x14ac:dyDescent="0.25">
      <c r="A32" s="997">
        <v>7</v>
      </c>
      <c r="B32" s="1001" t="s">
        <v>630</v>
      </c>
      <c r="C32" s="1001" t="s">
        <v>630</v>
      </c>
      <c r="D32" s="993">
        <v>0.08</v>
      </c>
      <c r="E32" s="412" t="s">
        <v>631</v>
      </c>
      <c r="F32" s="399">
        <v>0.6</v>
      </c>
      <c r="G32" s="400" t="s">
        <v>21</v>
      </c>
      <c r="H32" s="400" t="s">
        <v>21</v>
      </c>
      <c r="I32" s="984" t="s">
        <v>632</v>
      </c>
      <c r="J32" s="401">
        <v>45301</v>
      </c>
      <c r="K32" s="1143" t="s">
        <v>633</v>
      </c>
    </row>
    <row r="33" spans="1:11" s="185" customFormat="1" ht="24" x14ac:dyDescent="0.25">
      <c r="A33" s="997"/>
      <c r="B33" s="1001"/>
      <c r="C33" s="1001"/>
      <c r="D33" s="993"/>
      <c r="E33" s="412" t="s">
        <v>634</v>
      </c>
      <c r="F33" s="399">
        <v>0.4</v>
      </c>
      <c r="G33" s="400" t="s">
        <v>7</v>
      </c>
      <c r="H33" s="400" t="s">
        <v>7</v>
      </c>
      <c r="I33" s="984"/>
      <c r="J33" s="401" t="s">
        <v>633</v>
      </c>
      <c r="K33" s="1143">
        <v>45641</v>
      </c>
    </row>
    <row r="34" spans="1:11" s="185" customFormat="1" ht="84.75" customHeight="1" x14ac:dyDescent="0.25">
      <c r="A34" s="186">
        <v>8</v>
      </c>
      <c r="B34" s="193" t="s">
        <v>635</v>
      </c>
      <c r="C34" s="193" t="s">
        <v>636</v>
      </c>
      <c r="D34" s="191">
        <v>0.02</v>
      </c>
      <c r="E34" s="408" t="s">
        <v>637</v>
      </c>
      <c r="F34" s="191">
        <v>1</v>
      </c>
      <c r="G34" s="192" t="s">
        <v>638</v>
      </c>
      <c r="H34" s="192" t="s">
        <v>21</v>
      </c>
      <c r="I34" s="192" t="s">
        <v>639</v>
      </c>
      <c r="J34" s="195">
        <v>45306</v>
      </c>
      <c r="K34" s="1142">
        <v>45641</v>
      </c>
    </row>
    <row r="35" spans="1:11" s="185" customFormat="1" ht="24" x14ac:dyDescent="0.25">
      <c r="A35" s="997">
        <v>9</v>
      </c>
      <c r="B35" s="1001" t="s">
        <v>640</v>
      </c>
      <c r="C35" s="1001" t="s">
        <v>641</v>
      </c>
      <c r="D35" s="993">
        <v>0.08</v>
      </c>
      <c r="E35" s="412" t="s">
        <v>642</v>
      </c>
      <c r="F35" s="399">
        <v>0.2</v>
      </c>
      <c r="G35" s="984" t="s">
        <v>643</v>
      </c>
      <c r="H35" s="984" t="s">
        <v>16</v>
      </c>
      <c r="I35" s="400" t="s">
        <v>609</v>
      </c>
      <c r="J35" s="401">
        <v>45295</v>
      </c>
      <c r="K35" s="1143" t="s">
        <v>644</v>
      </c>
    </row>
    <row r="36" spans="1:11" s="185" customFormat="1" ht="36" x14ac:dyDescent="0.25">
      <c r="A36" s="997"/>
      <c r="B36" s="1001"/>
      <c r="C36" s="1001"/>
      <c r="D36" s="993"/>
      <c r="E36" s="412" t="s">
        <v>645</v>
      </c>
      <c r="F36" s="399">
        <v>0.4</v>
      </c>
      <c r="G36" s="984"/>
      <c r="H36" s="984"/>
      <c r="I36" s="400" t="s">
        <v>609</v>
      </c>
      <c r="J36" s="401">
        <v>45295</v>
      </c>
      <c r="K36" s="1143" t="s">
        <v>644</v>
      </c>
    </row>
    <row r="37" spans="1:11" s="185" customFormat="1" ht="60" x14ac:dyDescent="0.25">
      <c r="A37" s="997"/>
      <c r="B37" s="1001"/>
      <c r="C37" s="1001"/>
      <c r="D37" s="993"/>
      <c r="E37" s="412" t="s">
        <v>646</v>
      </c>
      <c r="F37" s="399">
        <v>0.4</v>
      </c>
      <c r="G37" s="984"/>
      <c r="H37" s="984"/>
      <c r="I37" s="400" t="s">
        <v>609</v>
      </c>
      <c r="J37" s="401">
        <v>45295</v>
      </c>
      <c r="K37" s="1143" t="s">
        <v>644</v>
      </c>
    </row>
    <row r="38" spans="1:11" s="185" customFormat="1" ht="24" x14ac:dyDescent="0.25">
      <c r="A38" s="998">
        <v>10</v>
      </c>
      <c r="B38" s="999" t="s">
        <v>647</v>
      </c>
      <c r="C38" s="998" t="s">
        <v>648</v>
      </c>
      <c r="D38" s="1000">
        <v>0.15</v>
      </c>
      <c r="E38" s="411" t="s">
        <v>649</v>
      </c>
      <c r="F38" s="191">
        <v>0.2</v>
      </c>
      <c r="G38" s="192" t="s">
        <v>650</v>
      </c>
      <c r="H38" s="192" t="s">
        <v>650</v>
      </c>
      <c r="I38" s="192" t="s">
        <v>651</v>
      </c>
      <c r="J38" s="195">
        <v>45292</v>
      </c>
      <c r="K38" s="1142">
        <v>45641</v>
      </c>
    </row>
    <row r="39" spans="1:11" s="185" customFormat="1" ht="60" x14ac:dyDescent="0.25">
      <c r="A39" s="998"/>
      <c r="B39" s="999"/>
      <c r="C39" s="998"/>
      <c r="D39" s="1000"/>
      <c r="E39" s="411" t="s">
        <v>652</v>
      </c>
      <c r="F39" s="191">
        <v>0.3</v>
      </c>
      <c r="G39" s="192" t="s">
        <v>653</v>
      </c>
      <c r="H39" s="192" t="s">
        <v>7</v>
      </c>
      <c r="I39" s="192" t="s">
        <v>654</v>
      </c>
      <c r="J39" s="195">
        <v>45306</v>
      </c>
      <c r="K39" s="1142">
        <v>45473</v>
      </c>
    </row>
    <row r="40" spans="1:11" s="185" customFormat="1" ht="144" x14ac:dyDescent="0.25">
      <c r="A40" s="998"/>
      <c r="B40" s="999"/>
      <c r="C40" s="998"/>
      <c r="D40" s="1000"/>
      <c r="E40" s="408" t="s">
        <v>655</v>
      </c>
      <c r="F40" s="191">
        <v>0.3</v>
      </c>
      <c r="G40" s="192" t="s">
        <v>656</v>
      </c>
      <c r="H40" s="192" t="s">
        <v>7</v>
      </c>
      <c r="I40" s="193" t="s">
        <v>657</v>
      </c>
      <c r="J40" s="195">
        <v>45292</v>
      </c>
      <c r="K40" s="1142">
        <v>45641</v>
      </c>
    </row>
    <row r="41" spans="1:11" s="185" customFormat="1" ht="36" x14ac:dyDescent="0.25">
      <c r="A41" s="998"/>
      <c r="B41" s="999"/>
      <c r="C41" s="998"/>
      <c r="D41" s="1000"/>
      <c r="E41" s="408" t="s">
        <v>658</v>
      </c>
      <c r="F41" s="191">
        <v>0.2</v>
      </c>
      <c r="G41" s="192" t="s">
        <v>344</v>
      </c>
      <c r="H41" s="192" t="s">
        <v>659</v>
      </c>
      <c r="I41" s="193" t="s">
        <v>660</v>
      </c>
      <c r="J41" s="195">
        <v>45292</v>
      </c>
      <c r="K41" s="1142">
        <v>45641</v>
      </c>
    </row>
    <row r="42" spans="1:11" s="185" customFormat="1" ht="36" x14ac:dyDescent="0.25">
      <c r="A42" s="997">
        <v>11</v>
      </c>
      <c r="B42" s="990" t="s">
        <v>661</v>
      </c>
      <c r="C42" s="990" t="s">
        <v>662</v>
      </c>
      <c r="D42" s="993">
        <v>0.04</v>
      </c>
      <c r="E42" s="412" t="s">
        <v>663</v>
      </c>
      <c r="F42" s="399">
        <v>0.4</v>
      </c>
      <c r="G42" s="984" t="s">
        <v>21</v>
      </c>
      <c r="H42" s="984" t="s">
        <v>7</v>
      </c>
      <c r="I42" s="400" t="s">
        <v>664</v>
      </c>
      <c r="J42" s="985">
        <v>45292</v>
      </c>
      <c r="K42" s="1145">
        <v>45641</v>
      </c>
    </row>
    <row r="43" spans="1:11" s="185" customFormat="1" ht="36" x14ac:dyDescent="0.25">
      <c r="A43" s="997"/>
      <c r="B43" s="990"/>
      <c r="C43" s="990"/>
      <c r="D43" s="993"/>
      <c r="E43" s="406" t="s">
        <v>665</v>
      </c>
      <c r="F43" s="399">
        <v>0.6</v>
      </c>
      <c r="G43" s="984"/>
      <c r="H43" s="984"/>
      <c r="I43" s="394" t="s">
        <v>666</v>
      </c>
      <c r="J43" s="985"/>
      <c r="K43" s="1145"/>
    </row>
    <row r="44" spans="1:11" s="185" customFormat="1" ht="36" x14ac:dyDescent="0.25">
      <c r="A44" s="186">
        <v>12</v>
      </c>
      <c r="B44" s="606" t="s">
        <v>667</v>
      </c>
      <c r="C44" s="188" t="s">
        <v>668</v>
      </c>
      <c r="D44" s="191">
        <v>0.04</v>
      </c>
      <c r="E44" s="605" t="s">
        <v>669</v>
      </c>
      <c r="F44" s="191">
        <v>1</v>
      </c>
      <c r="G44" s="192" t="s">
        <v>670</v>
      </c>
      <c r="H44" s="192" t="s">
        <v>670</v>
      </c>
      <c r="I44" s="192" t="s">
        <v>671</v>
      </c>
      <c r="J44" s="195">
        <v>45292</v>
      </c>
      <c r="K44" s="1142">
        <v>45657</v>
      </c>
    </row>
    <row r="45" spans="1:11" s="185" customFormat="1" ht="36.75" thickBot="1" x14ac:dyDescent="0.3">
      <c r="A45" s="986">
        <v>13</v>
      </c>
      <c r="B45" s="989" t="s">
        <v>672</v>
      </c>
      <c r="C45" s="989" t="s">
        <v>673</v>
      </c>
      <c r="D45" s="992">
        <v>0.05</v>
      </c>
      <c r="E45" s="608" t="s">
        <v>674</v>
      </c>
      <c r="F45" s="607">
        <v>0.3</v>
      </c>
      <c r="G45" s="995" t="s">
        <v>670</v>
      </c>
      <c r="H45" s="995" t="s">
        <v>16</v>
      </c>
      <c r="I45" s="609" t="s">
        <v>675</v>
      </c>
      <c r="J45" s="610">
        <v>45296</v>
      </c>
      <c r="K45" s="1146" t="s">
        <v>512</v>
      </c>
    </row>
    <row r="46" spans="1:11" s="185" customFormat="1" ht="168.75" thickBot="1" x14ac:dyDescent="0.3">
      <c r="A46" s="987"/>
      <c r="B46" s="990"/>
      <c r="C46" s="990"/>
      <c r="D46" s="993"/>
      <c r="E46" s="413" t="s">
        <v>676</v>
      </c>
      <c r="F46" s="399">
        <v>0.4</v>
      </c>
      <c r="G46" s="984"/>
      <c r="H46" s="984"/>
      <c r="I46" s="394" t="s">
        <v>677</v>
      </c>
      <c r="J46" s="404">
        <v>45296</v>
      </c>
      <c r="K46" s="1147" t="s">
        <v>512</v>
      </c>
    </row>
    <row r="47" spans="1:11" s="185" customFormat="1" ht="36.75" thickBot="1" x14ac:dyDescent="0.3">
      <c r="A47" s="988"/>
      <c r="B47" s="991"/>
      <c r="C47" s="991"/>
      <c r="D47" s="994"/>
      <c r="E47" s="414" t="s">
        <v>678</v>
      </c>
      <c r="F47" s="402">
        <v>0.3</v>
      </c>
      <c r="G47" s="996"/>
      <c r="H47" s="996"/>
      <c r="I47" s="403" t="s">
        <v>677</v>
      </c>
      <c r="J47" s="404">
        <v>45296</v>
      </c>
      <c r="K47" s="1147" t="s">
        <v>512</v>
      </c>
    </row>
    <row r="48" spans="1:11" s="197" customFormat="1" x14ac:dyDescent="0.2">
      <c r="A48" s="196"/>
      <c r="B48" s="196"/>
      <c r="C48" s="196"/>
      <c r="D48" s="562">
        <f>SUM(D10:D47)</f>
        <v>1</v>
      </c>
      <c r="E48" s="196"/>
      <c r="F48" s="196"/>
      <c r="G48" s="196"/>
      <c r="H48" s="196"/>
      <c r="I48" s="196"/>
      <c r="J48" s="196"/>
      <c r="K48" s="196"/>
    </row>
    <row r="49" s="197" customFormat="1" x14ac:dyDescent="0.2"/>
  </sheetData>
  <protectedRanges>
    <protectedRange sqref="E9:E11 I9:I10 F9:H9 F11:I11" name="Simulado"/>
    <protectedRange sqref="D10:D12" name="Simulado_1_1"/>
    <protectedRange sqref="H10" name="Simulado_1_1_1"/>
    <protectedRange sqref="I12:I13" name="Simulado_1_1_2"/>
    <protectedRange sqref="H13" name="Simulado_1_1_3"/>
    <protectedRange sqref="E19:E29" name="Simulado_1_1_4"/>
    <protectedRange sqref="I29 I35:I37 I19:I26" name="Simulado_1_1_5"/>
    <protectedRange sqref="I27:I28" name="Simulado_1_1_7"/>
  </protectedRanges>
  <autoFilter ref="A9:K48"/>
  <mergeCells count="72">
    <mergeCell ref="A5:D5"/>
    <mergeCell ref="E5:K5"/>
    <mergeCell ref="A2:I2"/>
    <mergeCell ref="A3:D3"/>
    <mergeCell ref="E3:I3"/>
    <mergeCell ref="A4:D4"/>
    <mergeCell ref="E4:K4"/>
    <mergeCell ref="A6:D6"/>
    <mergeCell ref="E6:I6"/>
    <mergeCell ref="A8:K8"/>
    <mergeCell ref="A7:D7"/>
    <mergeCell ref="E7:K7"/>
    <mergeCell ref="A10:A12"/>
    <mergeCell ref="B10:B12"/>
    <mergeCell ref="C10:C12"/>
    <mergeCell ref="D10:D12"/>
    <mergeCell ref="G10:G12"/>
    <mergeCell ref="H10:H12"/>
    <mergeCell ref="A13:A14"/>
    <mergeCell ref="B13:B14"/>
    <mergeCell ref="C13:C14"/>
    <mergeCell ref="D13:D14"/>
    <mergeCell ref="A15:A17"/>
    <mergeCell ref="B15:B17"/>
    <mergeCell ref="C15:C17"/>
    <mergeCell ref="D15:D17"/>
    <mergeCell ref="A18:A26"/>
    <mergeCell ref="B18:B26"/>
    <mergeCell ref="C18:C23"/>
    <mergeCell ref="D18:D26"/>
    <mergeCell ref="C24:C26"/>
    <mergeCell ref="H30:H31"/>
    <mergeCell ref="A27:A29"/>
    <mergeCell ref="B27:B29"/>
    <mergeCell ref="C27:C29"/>
    <mergeCell ref="D27:D29"/>
    <mergeCell ref="G27:G29"/>
    <mergeCell ref="H27:H29"/>
    <mergeCell ref="A30:A31"/>
    <mergeCell ref="B30:B31"/>
    <mergeCell ref="C30:C31"/>
    <mergeCell ref="D30:D31"/>
    <mergeCell ref="G30:G31"/>
    <mergeCell ref="A32:A33"/>
    <mergeCell ref="B32:B33"/>
    <mergeCell ref="C32:C33"/>
    <mergeCell ref="D32:D33"/>
    <mergeCell ref="I32:I33"/>
    <mergeCell ref="H35:H37"/>
    <mergeCell ref="A38:A41"/>
    <mergeCell ref="B38:B41"/>
    <mergeCell ref="C38:C41"/>
    <mergeCell ref="D38:D41"/>
    <mergeCell ref="A35:A37"/>
    <mergeCell ref="B35:B37"/>
    <mergeCell ref="C35:C37"/>
    <mergeCell ref="D35:D37"/>
    <mergeCell ref="G35:G37"/>
    <mergeCell ref="H42:H43"/>
    <mergeCell ref="J42:J43"/>
    <mergeCell ref="K42:K43"/>
    <mergeCell ref="A45:A47"/>
    <mergeCell ref="B45:B47"/>
    <mergeCell ref="C45:C47"/>
    <mergeCell ref="D45:D47"/>
    <mergeCell ref="G45:G47"/>
    <mergeCell ref="H45:H47"/>
    <mergeCell ref="A42:A43"/>
    <mergeCell ref="B42:B43"/>
    <mergeCell ref="C42:C43"/>
    <mergeCell ref="D42:D43"/>
    <mergeCell ref="G42:G43"/>
  </mergeCells>
  <conditionalFormatting sqref="I14:I16 I27:I28 I30:I34 I38:I42 I44:I45">
    <cfRule type="cellIs" dxfId="54" priority="22" operator="between">
      <formula>61</formula>
      <formula>80</formula>
    </cfRule>
    <cfRule type="cellIs" dxfId="53" priority="23" operator="between">
      <formula>41</formula>
      <formula>60</formula>
    </cfRule>
    <cfRule type="cellIs" dxfId="52" priority="24" operator="between">
      <formula>21</formula>
      <formula>40</formula>
    </cfRule>
    <cfRule type="cellIs" dxfId="51" priority="25" operator="between">
      <formula>1</formula>
      <formula>20</formula>
    </cfRule>
    <cfRule type="cellIs" dxfId="50" priority="26" operator="between">
      <formula>81</formula>
      <formula>100</formula>
    </cfRule>
    <cfRule type="cellIs" dxfId="49" priority="27" operator="between">
      <formula>61</formula>
      <formula>80</formula>
    </cfRule>
    <cfRule type="cellIs" dxfId="48" priority="28" operator="between">
      <formula>41</formula>
      <formula>60</formula>
    </cfRule>
    <cfRule type="cellIs" dxfId="47" priority="29" operator="between">
      <formula>21</formula>
      <formula>40</formula>
    </cfRule>
    <cfRule type="cellIs" dxfId="46" priority="30" operator="between">
      <formula>1</formula>
      <formula>20</formula>
    </cfRule>
    <cfRule type="cellIs" dxfId="45" priority="31" operator="between">
      <formula>81</formula>
      <formula>100</formula>
    </cfRule>
    <cfRule type="cellIs" dxfId="44" priority="32" operator="between">
      <formula>61</formula>
      <formula>80</formula>
    </cfRule>
    <cfRule type="cellIs" dxfId="43" priority="33" operator="between">
      <formula>41</formula>
      <formula>60</formula>
    </cfRule>
    <cfRule type="cellIs" dxfId="42" priority="34" operator="between">
      <formula>21</formula>
      <formula>40</formula>
    </cfRule>
    <cfRule type="cellIs" dxfId="41" priority="35" operator="between">
      <formula>1</formula>
      <formula>20</formula>
    </cfRule>
  </conditionalFormatting>
  <conditionalFormatting sqref="I15:I16">
    <cfRule type="cellIs" dxfId="40" priority="1" operator="between">
      <formula>81</formula>
      <formula>100</formula>
    </cfRule>
    <cfRule type="cellIs" dxfId="39" priority="2" operator="between">
      <formula>61</formula>
      <formula>80</formula>
    </cfRule>
    <cfRule type="cellIs" dxfId="38" priority="3" operator="between">
      <formula>41</formula>
      <formula>60</formula>
    </cfRule>
    <cfRule type="cellIs" dxfId="37" priority="4" operator="between">
      <formula>21</formula>
      <formula>40</formula>
    </cfRule>
    <cfRule type="cellIs" dxfId="36" priority="5" operator="between">
      <formula>1</formula>
      <formula>20</formula>
    </cfRule>
  </conditionalFormatting>
  <conditionalFormatting sqref="I27:I28 I30:I34 I38:I42 I44:I45 I14:I16">
    <cfRule type="cellIs" dxfId="35" priority="21" operator="between">
      <formula>81</formula>
      <formula>100</formula>
    </cfRule>
  </conditionalFormatting>
  <conditionalFormatting sqref="I27:I28 I30:I34 I38:I42 I44:I45">
    <cfRule type="cellIs" dxfId="34" priority="6" operator="between">
      <formula>81</formula>
      <formula>100</formula>
    </cfRule>
    <cfRule type="cellIs" dxfId="33" priority="7" operator="between">
      <formula>61</formula>
      <formula>80</formula>
    </cfRule>
    <cfRule type="cellIs" dxfId="32" priority="8" operator="between">
      <formula>41</formula>
      <formula>60</formula>
    </cfRule>
    <cfRule type="cellIs" dxfId="31" priority="9" operator="between">
      <formula>21</formula>
      <formula>40</formula>
    </cfRule>
    <cfRule type="cellIs" dxfId="30" priority="10" operator="between">
      <formula>1</formula>
      <formula>20</formula>
    </cfRule>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fRule type="cellIs" dxfId="24" priority="16" operator="between">
      <formula>81</formula>
      <formula>100</formula>
    </cfRule>
    <cfRule type="cellIs" dxfId="23" priority="17" operator="between">
      <formula>61</formula>
      <formula>80</formula>
    </cfRule>
    <cfRule type="cellIs" dxfId="22" priority="18" operator="between">
      <formula>41</formula>
      <formula>60</formula>
    </cfRule>
    <cfRule type="cellIs" dxfId="21" priority="19" operator="between">
      <formula>21</formula>
      <formula>40</formula>
    </cfRule>
    <cfRule type="cellIs" dxfId="20" priority="20" operator="between">
      <formula>1</formula>
      <formula>20</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heetViews>
  <sheetFormatPr baseColWidth="10" defaultColWidth="11.42578125" defaultRowHeight="12.75" x14ac:dyDescent="0.2"/>
  <cols>
    <col min="1" max="1" width="11.42578125" style="2"/>
    <col min="2" max="3" width="39.42578125" style="2" customWidth="1"/>
    <col min="4" max="4" width="18.28515625" style="2" customWidth="1"/>
    <col min="5" max="5" width="43.140625" style="430" customWidth="1"/>
    <col min="6" max="6" width="13.5703125" style="430" customWidth="1"/>
    <col min="7" max="7" width="28.28515625" style="2" customWidth="1"/>
    <col min="8" max="8" width="26.42578125" style="2" customWidth="1"/>
    <col min="9" max="9" width="29.42578125" style="2" customWidth="1"/>
    <col min="10" max="10" width="16.42578125" style="2" customWidth="1"/>
    <col min="11" max="11" width="19.42578125" style="2" customWidth="1"/>
    <col min="12" max="16384" width="11.42578125" style="2"/>
  </cols>
  <sheetData>
    <row r="1" spans="1:11" ht="18.75" customHeight="1" x14ac:dyDescent="0.2">
      <c r="A1" s="72"/>
      <c r="B1" s="73"/>
      <c r="C1" s="73"/>
      <c r="D1" s="73"/>
      <c r="E1" s="73"/>
      <c r="F1" s="73"/>
      <c r="G1" s="73"/>
      <c r="H1" s="73"/>
      <c r="I1" s="73"/>
      <c r="J1" s="73"/>
      <c r="K1" s="74"/>
    </row>
    <row r="2" spans="1:11" x14ac:dyDescent="0.2">
      <c r="A2" s="759" t="s">
        <v>41</v>
      </c>
      <c r="B2" s="760"/>
      <c r="C2" s="760"/>
      <c r="D2" s="760"/>
      <c r="E2" s="760"/>
      <c r="F2" s="760"/>
      <c r="G2" s="760"/>
      <c r="H2" s="760"/>
      <c r="I2" s="760"/>
      <c r="J2" s="76"/>
      <c r="K2" s="77"/>
    </row>
    <row r="3" spans="1:11" x14ac:dyDescent="0.2">
      <c r="A3" s="757" t="s">
        <v>106</v>
      </c>
      <c r="B3" s="757"/>
      <c r="C3" s="757"/>
      <c r="D3" s="761" t="s">
        <v>679</v>
      </c>
      <c r="E3" s="762"/>
      <c r="F3" s="762"/>
      <c r="G3" s="762"/>
      <c r="H3" s="762"/>
      <c r="I3" s="762"/>
      <c r="J3" s="762"/>
      <c r="K3" s="762"/>
    </row>
    <row r="4" spans="1:11" x14ac:dyDescent="0.2">
      <c r="A4" s="757" t="s">
        <v>107</v>
      </c>
      <c r="B4" s="757"/>
      <c r="C4" s="757"/>
      <c r="D4" s="758" t="s">
        <v>680</v>
      </c>
      <c r="E4" s="758"/>
      <c r="F4" s="758"/>
      <c r="G4" s="758"/>
      <c r="H4" s="758"/>
      <c r="I4" s="758"/>
      <c r="J4" s="758"/>
      <c r="K4" s="758"/>
    </row>
    <row r="5" spans="1:11" x14ac:dyDescent="0.2">
      <c r="A5" s="757" t="s">
        <v>44</v>
      </c>
      <c r="B5" s="757"/>
      <c r="C5" s="757"/>
      <c r="D5" s="758" t="s">
        <v>681</v>
      </c>
      <c r="E5" s="758"/>
      <c r="F5" s="758"/>
      <c r="G5" s="758"/>
      <c r="H5" s="758"/>
      <c r="I5" s="758"/>
      <c r="J5" s="758"/>
      <c r="K5" s="758"/>
    </row>
    <row r="6" spans="1:11" x14ac:dyDescent="0.2">
      <c r="A6" s="757" t="s">
        <v>110</v>
      </c>
      <c r="B6" s="757"/>
      <c r="C6" s="757"/>
      <c r="D6" s="758" t="s">
        <v>682</v>
      </c>
      <c r="E6" s="758"/>
      <c r="F6" s="758"/>
      <c r="G6" s="758"/>
      <c r="H6" s="758"/>
      <c r="I6" s="758"/>
      <c r="J6" s="758"/>
      <c r="K6" s="758"/>
    </row>
    <row r="7" spans="1:11" x14ac:dyDescent="0.2">
      <c r="A7" s="771" t="s">
        <v>112</v>
      </c>
      <c r="B7" s="771"/>
      <c r="C7" s="771"/>
      <c r="D7" s="762" t="s">
        <v>113</v>
      </c>
      <c r="E7" s="762"/>
      <c r="F7" s="762"/>
      <c r="G7" s="762"/>
      <c r="H7" s="762"/>
      <c r="I7" s="762"/>
      <c r="J7" s="762"/>
      <c r="K7" s="801"/>
    </row>
    <row r="8" spans="1:11" ht="12.75" customHeight="1" x14ac:dyDescent="0.2">
      <c r="A8" s="763" t="s">
        <v>683</v>
      </c>
      <c r="B8" s="763"/>
      <c r="C8" s="763"/>
      <c r="D8" s="763"/>
      <c r="E8" s="763"/>
      <c r="F8" s="763"/>
      <c r="G8" s="763"/>
      <c r="H8" s="763"/>
      <c r="I8" s="763"/>
      <c r="J8" s="763"/>
      <c r="K8" s="764"/>
    </row>
    <row r="9" spans="1:11" ht="25.5" x14ac:dyDescent="0.2">
      <c r="A9" s="445" t="s">
        <v>684</v>
      </c>
      <c r="B9" s="445" t="s">
        <v>432</v>
      </c>
      <c r="C9" s="445" t="s">
        <v>685</v>
      </c>
      <c r="D9" s="446" t="s">
        <v>686</v>
      </c>
      <c r="E9" s="445" t="s">
        <v>118</v>
      </c>
      <c r="F9" s="686" t="s">
        <v>687</v>
      </c>
      <c r="G9" s="445" t="s">
        <v>434</v>
      </c>
      <c r="H9" s="445" t="s">
        <v>435</v>
      </c>
      <c r="I9" s="445" t="s">
        <v>436</v>
      </c>
      <c r="J9" s="447" t="s">
        <v>123</v>
      </c>
      <c r="K9" s="447" t="s">
        <v>124</v>
      </c>
    </row>
    <row r="10" spans="1:11" ht="76.5" x14ac:dyDescent="0.2">
      <c r="A10" s="550">
        <v>1</v>
      </c>
      <c r="B10" s="551" t="s">
        <v>688</v>
      </c>
      <c r="C10" s="551" t="s">
        <v>689</v>
      </c>
      <c r="D10" s="552">
        <v>0.25</v>
      </c>
      <c r="E10" s="684" t="s">
        <v>690</v>
      </c>
      <c r="F10" s="687">
        <v>1</v>
      </c>
      <c r="G10" s="1020" t="s">
        <v>691</v>
      </c>
      <c r="H10" s="904" t="s">
        <v>692</v>
      </c>
      <c r="I10" s="504" t="s">
        <v>693</v>
      </c>
      <c r="J10" s="116">
        <v>45383</v>
      </c>
      <c r="K10" s="683">
        <v>45565</v>
      </c>
    </row>
    <row r="11" spans="1:11" ht="69" customHeight="1" x14ac:dyDescent="0.2">
      <c r="A11" s="423">
        <v>2</v>
      </c>
      <c r="B11" s="209" t="s">
        <v>694</v>
      </c>
      <c r="C11" s="209" t="s">
        <v>695</v>
      </c>
      <c r="D11" s="503">
        <v>0.25</v>
      </c>
      <c r="E11" s="685" t="s">
        <v>696</v>
      </c>
      <c r="F11" s="688">
        <v>1</v>
      </c>
      <c r="G11" s="1021"/>
      <c r="H11" s="905"/>
      <c r="I11" s="504" t="s">
        <v>697</v>
      </c>
      <c r="J11" s="116">
        <v>45309</v>
      </c>
      <c r="K11" s="683">
        <v>45504</v>
      </c>
    </row>
    <row r="12" spans="1:11" ht="63" customHeight="1" x14ac:dyDescent="0.2">
      <c r="A12" s="1023">
        <v>3</v>
      </c>
      <c r="B12" s="1024" t="s">
        <v>698</v>
      </c>
      <c r="C12" s="1024" t="s">
        <v>699</v>
      </c>
      <c r="D12" s="552">
        <v>0.25</v>
      </c>
      <c r="E12" s="684" t="s">
        <v>700</v>
      </c>
      <c r="F12" s="687">
        <v>0.5</v>
      </c>
      <c r="G12" s="1021"/>
      <c r="H12" s="905"/>
      <c r="I12" s="504" t="s">
        <v>701</v>
      </c>
      <c r="J12" s="116">
        <v>45323</v>
      </c>
      <c r="K12" s="683">
        <v>45641</v>
      </c>
    </row>
    <row r="13" spans="1:11" ht="52.5" customHeight="1" x14ac:dyDescent="0.2">
      <c r="A13" s="1023"/>
      <c r="B13" s="1024"/>
      <c r="C13" s="1024"/>
      <c r="D13" s="644">
        <v>0.25</v>
      </c>
      <c r="E13" s="684" t="s">
        <v>702</v>
      </c>
      <c r="F13" s="687">
        <v>0.5</v>
      </c>
      <c r="G13" s="1022"/>
      <c r="H13" s="906"/>
      <c r="I13" s="156" t="s">
        <v>703</v>
      </c>
      <c r="J13" s="116">
        <v>45323</v>
      </c>
      <c r="K13" s="683">
        <v>45641</v>
      </c>
    </row>
    <row r="14" spans="1:11" x14ac:dyDescent="0.2">
      <c r="D14" s="643">
        <f>SUM(D10:D13)</f>
        <v>1</v>
      </c>
    </row>
  </sheetData>
  <autoFilter ref="A9:K9"/>
  <mergeCells count="17">
    <mergeCell ref="D3:K3"/>
    <mergeCell ref="D4:K4"/>
    <mergeCell ref="D5:K5"/>
    <mergeCell ref="D6:K6"/>
    <mergeCell ref="A2:I2"/>
    <mergeCell ref="A3:C3"/>
    <mergeCell ref="A4:C4"/>
    <mergeCell ref="A5:C5"/>
    <mergeCell ref="A6:C6"/>
    <mergeCell ref="A7:C7"/>
    <mergeCell ref="A8:K8"/>
    <mergeCell ref="D7:K7"/>
    <mergeCell ref="G10:G13"/>
    <mergeCell ref="H10:H13"/>
    <mergeCell ref="A12:A13"/>
    <mergeCell ref="B12:B13"/>
    <mergeCell ref="C12:C1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topLeftCell="F1" workbookViewId="0">
      <selection activeCell="K10" sqref="K10"/>
    </sheetView>
  </sheetViews>
  <sheetFormatPr baseColWidth="10" defaultColWidth="11.42578125" defaultRowHeight="12.75" x14ac:dyDescent="0.2"/>
  <cols>
    <col min="1" max="1" width="24.28515625" style="109" customWidth="1"/>
    <col min="2" max="2" width="15.42578125" style="109" customWidth="1"/>
    <col min="3" max="3" width="45" style="109" customWidth="1"/>
    <col min="4" max="4" width="17.85546875" style="109" customWidth="1"/>
    <col min="5" max="5" width="66.42578125" style="109" customWidth="1"/>
    <col min="6" max="6" width="20.42578125" style="109" customWidth="1"/>
    <col min="7" max="7" width="23" style="109" customWidth="1"/>
    <col min="8" max="8" width="26" style="109" customWidth="1"/>
    <col min="9" max="9" width="36.5703125" style="429" customWidth="1"/>
    <col min="10" max="10" width="20.140625" style="109" customWidth="1"/>
    <col min="11" max="11" width="22" style="109" customWidth="1"/>
    <col min="12" max="16384" width="11.42578125" style="109"/>
  </cols>
  <sheetData>
    <row r="1" spans="1:11" s="415" customFormat="1" x14ac:dyDescent="0.2">
      <c r="A1" s="1036" t="s">
        <v>41</v>
      </c>
      <c r="B1" s="1036"/>
      <c r="C1" s="1036"/>
      <c r="D1" s="1036"/>
      <c r="E1" s="1036"/>
      <c r="F1" s="1036"/>
      <c r="G1" s="1036"/>
      <c r="H1" s="1036"/>
      <c r="I1" s="1036"/>
      <c r="J1" s="1036"/>
      <c r="K1" s="1037"/>
    </row>
    <row r="2" spans="1:11" s="415" customFormat="1" ht="15" customHeight="1" x14ac:dyDescent="0.2">
      <c r="A2" s="757" t="s">
        <v>106</v>
      </c>
      <c r="B2" s="757"/>
      <c r="C2" s="920"/>
      <c r="D2" s="941" t="s">
        <v>704</v>
      </c>
      <c r="E2" s="941"/>
      <c r="F2" s="941"/>
      <c r="G2" s="941"/>
      <c r="H2" s="941"/>
      <c r="I2" s="941"/>
      <c r="J2" s="941"/>
      <c r="K2" s="941"/>
    </row>
    <row r="3" spans="1:11" s="416" customFormat="1" ht="31.5" customHeight="1" x14ac:dyDescent="0.25">
      <c r="A3" s="757" t="s">
        <v>107</v>
      </c>
      <c r="B3" s="757"/>
      <c r="C3" s="920"/>
      <c r="D3" s="941" t="s">
        <v>705</v>
      </c>
      <c r="E3" s="941"/>
      <c r="F3" s="941"/>
      <c r="G3" s="941"/>
      <c r="H3" s="941"/>
      <c r="I3" s="941"/>
      <c r="J3" s="941"/>
      <c r="K3" s="941"/>
    </row>
    <row r="4" spans="1:11" s="416" customFormat="1" ht="32.25" customHeight="1" x14ac:dyDescent="0.25">
      <c r="A4" s="757" t="s">
        <v>44</v>
      </c>
      <c r="B4" s="757"/>
      <c r="C4" s="920"/>
      <c r="D4" s="941" t="s">
        <v>706</v>
      </c>
      <c r="E4" s="941"/>
      <c r="F4" s="941"/>
      <c r="G4" s="941"/>
      <c r="H4" s="941"/>
      <c r="I4" s="941"/>
      <c r="J4" s="941"/>
      <c r="K4" s="941"/>
    </row>
    <row r="5" spans="1:11" s="416" customFormat="1" ht="15" customHeight="1" x14ac:dyDescent="0.25">
      <c r="A5" s="757" t="s">
        <v>110</v>
      </c>
      <c r="B5" s="757"/>
      <c r="C5" s="920"/>
      <c r="D5" s="941" t="s">
        <v>47</v>
      </c>
      <c r="E5" s="941"/>
      <c r="F5" s="941"/>
      <c r="G5" s="941"/>
      <c r="H5" s="941"/>
      <c r="I5" s="941"/>
      <c r="J5" s="941"/>
      <c r="K5" s="941"/>
    </row>
    <row r="6" spans="1:11" s="416" customFormat="1" ht="12.75" customHeight="1" x14ac:dyDescent="0.25">
      <c r="A6" s="771" t="s">
        <v>112</v>
      </c>
      <c r="B6" s="771"/>
      <c r="C6" s="771"/>
      <c r="D6" s="1038" t="s">
        <v>113</v>
      </c>
      <c r="E6" s="1038"/>
      <c r="F6" s="1038"/>
      <c r="G6" s="1038"/>
      <c r="H6" s="1038"/>
      <c r="I6" s="1038"/>
      <c r="J6" s="1038"/>
      <c r="K6" s="1039"/>
    </row>
    <row r="7" spans="1:11" s="416" customFormat="1" ht="12.75" customHeight="1" x14ac:dyDescent="0.25">
      <c r="A7" s="763" t="s">
        <v>707</v>
      </c>
      <c r="B7" s="763"/>
      <c r="C7" s="763"/>
      <c r="D7" s="763"/>
      <c r="E7" s="763"/>
      <c r="F7" s="763"/>
      <c r="G7" s="763"/>
      <c r="H7" s="763"/>
      <c r="I7" s="763"/>
      <c r="J7" s="763"/>
      <c r="K7" s="764"/>
    </row>
    <row r="8" spans="1:11" ht="38.25" x14ac:dyDescent="0.2">
      <c r="A8" s="418" t="s">
        <v>708</v>
      </c>
      <c r="B8" s="444" t="s">
        <v>115</v>
      </c>
      <c r="C8" s="184" t="s">
        <v>116</v>
      </c>
      <c r="D8" s="184" t="s">
        <v>117</v>
      </c>
      <c r="E8" s="184" t="s">
        <v>118</v>
      </c>
      <c r="F8" s="184" t="s">
        <v>119</v>
      </c>
      <c r="G8" s="184" t="s">
        <v>120</v>
      </c>
      <c r="H8" s="184" t="s">
        <v>121</v>
      </c>
      <c r="I8" s="184" t="s">
        <v>122</v>
      </c>
      <c r="J8" s="184" t="s">
        <v>123</v>
      </c>
      <c r="K8" s="184" t="s">
        <v>124</v>
      </c>
    </row>
    <row r="9" spans="1:11" s="416" customFormat="1" x14ac:dyDescent="0.25">
      <c r="A9" s="917" t="s">
        <v>709</v>
      </c>
      <c r="B9" s="1032">
        <v>1</v>
      </c>
      <c r="C9" s="1032" t="s">
        <v>710</v>
      </c>
      <c r="D9" s="1033">
        <v>0.1</v>
      </c>
      <c r="E9" s="574" t="s">
        <v>711</v>
      </c>
      <c r="F9" s="583">
        <v>0.35</v>
      </c>
      <c r="G9" s="432" t="s">
        <v>7</v>
      </c>
      <c r="H9" s="431"/>
      <c r="I9" s="433" t="s">
        <v>712</v>
      </c>
      <c r="J9" s="434">
        <v>45323</v>
      </c>
      <c r="K9" s="434">
        <v>45503</v>
      </c>
    </row>
    <row r="10" spans="1:11" s="416" customFormat="1" x14ac:dyDescent="0.25">
      <c r="A10" s="917"/>
      <c r="B10" s="1032"/>
      <c r="C10" s="1032"/>
      <c r="D10" s="1032"/>
      <c r="E10" s="574" t="s">
        <v>713</v>
      </c>
      <c r="F10" s="584">
        <v>0.3</v>
      </c>
      <c r="G10" s="692" t="s">
        <v>7</v>
      </c>
      <c r="H10" s="211"/>
      <c r="I10" s="365" t="s">
        <v>712</v>
      </c>
      <c r="J10" s="122">
        <v>45323</v>
      </c>
      <c r="K10" s="122">
        <v>45503</v>
      </c>
    </row>
    <row r="11" spans="1:11" ht="33" customHeight="1" x14ac:dyDescent="0.2">
      <c r="A11" s="917"/>
      <c r="B11" s="1032"/>
      <c r="C11" s="1032"/>
      <c r="D11" s="1032"/>
      <c r="E11" s="574" t="s">
        <v>714</v>
      </c>
      <c r="F11" s="585">
        <v>0.35</v>
      </c>
      <c r="G11" s="435" t="s">
        <v>7</v>
      </c>
      <c r="H11" s="435" t="s">
        <v>715</v>
      </c>
      <c r="I11" s="436" t="s">
        <v>712</v>
      </c>
      <c r="J11" s="437">
        <v>45323</v>
      </c>
      <c r="K11" s="437">
        <v>45503</v>
      </c>
    </row>
    <row r="12" spans="1:11" ht="25.5" x14ac:dyDescent="0.2">
      <c r="A12" s="971"/>
      <c r="B12" s="1029">
        <v>2</v>
      </c>
      <c r="C12" s="906" t="s">
        <v>716</v>
      </c>
      <c r="D12" s="1030">
        <v>0.15</v>
      </c>
      <c r="E12" s="586" t="s">
        <v>717</v>
      </c>
      <c r="F12" s="419">
        <v>0.3</v>
      </c>
      <c r="G12" s="420" t="s">
        <v>7</v>
      </c>
      <c r="H12" s="420"/>
      <c r="I12" s="421" t="s">
        <v>718</v>
      </c>
      <c r="J12" s="422">
        <v>45352</v>
      </c>
      <c r="K12" s="422">
        <v>45595</v>
      </c>
    </row>
    <row r="13" spans="1:11" ht="102" x14ac:dyDescent="0.2">
      <c r="A13" s="971"/>
      <c r="B13" s="1029"/>
      <c r="C13" s="1034"/>
      <c r="D13" s="1031"/>
      <c r="E13" s="209" t="s">
        <v>719</v>
      </c>
      <c r="F13" s="165">
        <v>0.1</v>
      </c>
      <c r="G13" s="423" t="s">
        <v>11</v>
      </c>
      <c r="H13" s="423"/>
      <c r="I13" s="424" t="s">
        <v>720</v>
      </c>
      <c r="J13" s="425">
        <v>45352</v>
      </c>
      <c r="K13" s="425">
        <v>45595</v>
      </c>
    </row>
    <row r="14" spans="1:11" ht="38.25" x14ac:dyDescent="0.2">
      <c r="A14" s="971"/>
      <c r="B14" s="1029"/>
      <c r="C14" s="1034"/>
      <c r="D14" s="1031"/>
      <c r="E14" s="209" t="s">
        <v>721</v>
      </c>
      <c r="F14" s="165">
        <v>0.2</v>
      </c>
      <c r="G14" s="423" t="s">
        <v>7</v>
      </c>
      <c r="H14" s="423" t="s">
        <v>580</v>
      </c>
      <c r="I14" s="156" t="s">
        <v>722</v>
      </c>
      <c r="J14" s="425">
        <v>45352</v>
      </c>
      <c r="K14" s="425">
        <v>45473</v>
      </c>
    </row>
    <row r="15" spans="1:11" ht="51" x14ac:dyDescent="0.2">
      <c r="A15" s="971"/>
      <c r="B15" s="1029"/>
      <c r="C15" s="904"/>
      <c r="D15" s="1031"/>
      <c r="E15" s="691" t="s">
        <v>723</v>
      </c>
      <c r="F15" s="438">
        <v>0.4</v>
      </c>
      <c r="G15" s="439" t="s">
        <v>7</v>
      </c>
      <c r="H15" s="439" t="s">
        <v>580</v>
      </c>
      <c r="I15" s="440" t="s">
        <v>724</v>
      </c>
      <c r="J15" s="441">
        <v>45473</v>
      </c>
      <c r="K15" s="441">
        <v>45656</v>
      </c>
    </row>
    <row r="16" spans="1:11" ht="25.5" x14ac:dyDescent="0.2">
      <c r="A16" s="971"/>
      <c r="B16" s="1035">
        <v>3</v>
      </c>
      <c r="C16" s="901" t="s">
        <v>725</v>
      </c>
      <c r="D16" s="1027">
        <v>0.15</v>
      </c>
      <c r="E16" s="211" t="s">
        <v>726</v>
      </c>
      <c r="F16" s="700">
        <v>0.25</v>
      </c>
      <c r="G16" s="701" t="s">
        <v>7</v>
      </c>
      <c r="H16" s="701" t="s">
        <v>13</v>
      </c>
      <c r="I16" s="365" t="s">
        <v>727</v>
      </c>
      <c r="J16" s="122">
        <v>45323</v>
      </c>
      <c r="K16" s="122">
        <v>45534</v>
      </c>
    </row>
    <row r="17" spans="1:11" ht="25.5" x14ac:dyDescent="0.2">
      <c r="A17" s="971"/>
      <c r="B17" s="1035"/>
      <c r="C17" s="901"/>
      <c r="D17" s="1028"/>
      <c r="E17" s="211" t="s">
        <v>728</v>
      </c>
      <c r="F17" s="700">
        <v>0.25</v>
      </c>
      <c r="G17" s="701" t="s">
        <v>13</v>
      </c>
      <c r="H17" s="701" t="s">
        <v>7</v>
      </c>
      <c r="I17" s="365" t="s">
        <v>727</v>
      </c>
      <c r="J17" s="214">
        <v>45352</v>
      </c>
      <c r="K17" s="214">
        <v>45595</v>
      </c>
    </row>
    <row r="18" spans="1:11" ht="25.5" x14ac:dyDescent="0.2">
      <c r="A18" s="971"/>
      <c r="B18" s="1035"/>
      <c r="C18" s="901"/>
      <c r="D18" s="1028"/>
      <c r="E18" s="211" t="s">
        <v>729</v>
      </c>
      <c r="F18" s="700">
        <v>0.15</v>
      </c>
      <c r="G18" s="701" t="s">
        <v>7</v>
      </c>
      <c r="H18" s="442"/>
      <c r="I18" s="443" t="s">
        <v>724</v>
      </c>
      <c r="J18" s="214">
        <v>45352</v>
      </c>
      <c r="K18" s="214">
        <v>45473</v>
      </c>
    </row>
    <row r="19" spans="1:11" ht="25.5" x14ac:dyDescent="0.2">
      <c r="A19" s="971"/>
      <c r="B19" s="1035"/>
      <c r="C19" s="901"/>
      <c r="D19" s="1028"/>
      <c r="E19" s="211" t="s">
        <v>730</v>
      </c>
      <c r="F19" s="700">
        <v>0.35</v>
      </c>
      <c r="G19" s="701" t="s">
        <v>7</v>
      </c>
      <c r="H19" s="701" t="s">
        <v>13</v>
      </c>
      <c r="I19" s="443" t="s">
        <v>731</v>
      </c>
      <c r="J19" s="214">
        <v>45474</v>
      </c>
      <c r="K19" s="214">
        <v>45656</v>
      </c>
    </row>
    <row r="20" spans="1:11" ht="38.25" x14ac:dyDescent="0.2">
      <c r="A20" s="971"/>
      <c r="B20" s="1029">
        <v>4</v>
      </c>
      <c r="C20" s="906" t="s">
        <v>732</v>
      </c>
      <c r="D20" s="1030">
        <v>0.1</v>
      </c>
      <c r="E20" s="535" t="s">
        <v>733</v>
      </c>
      <c r="F20" s="426">
        <v>0.6</v>
      </c>
      <c r="G20" s="427" t="s">
        <v>7</v>
      </c>
      <c r="H20" s="428"/>
      <c r="I20" s="164" t="s">
        <v>734</v>
      </c>
      <c r="J20" s="425">
        <v>45323</v>
      </c>
      <c r="K20" s="425">
        <v>45595</v>
      </c>
    </row>
    <row r="21" spans="1:11" ht="38.25" x14ac:dyDescent="0.2">
      <c r="A21" s="971"/>
      <c r="B21" s="1029"/>
      <c r="C21" s="904"/>
      <c r="D21" s="1031"/>
      <c r="E21" s="691" t="s">
        <v>735</v>
      </c>
      <c r="F21" s="438">
        <v>0.4</v>
      </c>
      <c r="G21" s="439" t="s">
        <v>736</v>
      </c>
      <c r="H21" s="439" t="s">
        <v>441</v>
      </c>
      <c r="I21" s="157" t="s">
        <v>737</v>
      </c>
      <c r="J21" s="441">
        <v>45352</v>
      </c>
      <c r="K21" s="441">
        <v>45473</v>
      </c>
    </row>
    <row r="22" spans="1:11" ht="25.5" x14ac:dyDescent="0.2">
      <c r="A22" s="698" t="s">
        <v>738</v>
      </c>
      <c r="B22" s="567">
        <v>5</v>
      </c>
      <c r="C22" s="693" t="s">
        <v>739</v>
      </c>
      <c r="D22" s="568">
        <v>0.1</v>
      </c>
      <c r="E22" s="569" t="s">
        <v>740</v>
      </c>
      <c r="F22" s="568">
        <v>1</v>
      </c>
      <c r="G22" s="570" t="s">
        <v>13</v>
      </c>
      <c r="H22" s="571"/>
      <c r="I22" s="694" t="s">
        <v>741</v>
      </c>
      <c r="J22" s="572">
        <v>45323</v>
      </c>
      <c r="K22" s="572">
        <v>45626</v>
      </c>
    </row>
    <row r="23" spans="1:11" ht="25.5" x14ac:dyDescent="0.2">
      <c r="A23" s="917"/>
      <c r="B23" s="1025">
        <v>6</v>
      </c>
      <c r="C23" s="971" t="s">
        <v>742</v>
      </c>
      <c r="D23" s="1026">
        <v>0.2</v>
      </c>
      <c r="E23" s="564" t="s">
        <v>743</v>
      </c>
      <c r="F23" s="699">
        <v>0.3</v>
      </c>
      <c r="G23" s="698" t="s">
        <v>744</v>
      </c>
      <c r="H23" s="698" t="s">
        <v>745</v>
      </c>
      <c r="I23" s="565" t="s">
        <v>746</v>
      </c>
      <c r="J23" s="566">
        <v>44958</v>
      </c>
      <c r="K23" s="1136">
        <v>45595</v>
      </c>
    </row>
    <row r="24" spans="1:11" ht="25.5" x14ac:dyDescent="0.2">
      <c r="A24" s="917"/>
      <c r="B24" s="1025"/>
      <c r="C24" s="971"/>
      <c r="D24" s="1025"/>
      <c r="E24" s="564" t="s">
        <v>747</v>
      </c>
      <c r="F24" s="699">
        <v>0.3</v>
      </c>
      <c r="G24" s="698" t="s">
        <v>744</v>
      </c>
      <c r="H24" s="698" t="s">
        <v>748</v>
      </c>
      <c r="I24" s="565" t="s">
        <v>746</v>
      </c>
      <c r="J24" s="566">
        <v>44958</v>
      </c>
      <c r="K24" s="1136">
        <v>45595</v>
      </c>
    </row>
    <row r="25" spans="1:11" ht="25.5" x14ac:dyDescent="0.2">
      <c r="A25" s="917"/>
      <c r="B25" s="949"/>
      <c r="C25" s="946"/>
      <c r="D25" s="949"/>
      <c r="E25" s="575" t="s">
        <v>749</v>
      </c>
      <c r="F25" s="579">
        <v>0.4</v>
      </c>
      <c r="G25" s="696" t="s">
        <v>16</v>
      </c>
      <c r="H25" s="580"/>
      <c r="I25" s="581" t="s">
        <v>750</v>
      </c>
      <c r="J25" s="582">
        <v>45474</v>
      </c>
      <c r="K25" s="1137">
        <v>45656</v>
      </c>
    </row>
    <row r="26" spans="1:11" ht="25.5" x14ac:dyDescent="0.2">
      <c r="A26" s="917"/>
      <c r="B26" s="695">
        <v>7</v>
      </c>
      <c r="C26" s="697" t="s">
        <v>751</v>
      </c>
      <c r="D26" s="587">
        <v>0.2</v>
      </c>
      <c r="E26" s="578" t="s">
        <v>752</v>
      </c>
      <c r="F26" s="573">
        <v>1</v>
      </c>
      <c r="G26" s="695" t="s">
        <v>580</v>
      </c>
      <c r="H26" s="695" t="s">
        <v>7</v>
      </c>
      <c r="I26" s="576" t="s">
        <v>753</v>
      </c>
      <c r="J26" s="577">
        <v>45474</v>
      </c>
      <c r="K26" s="1138">
        <v>45656</v>
      </c>
    </row>
    <row r="27" spans="1:11" x14ac:dyDescent="0.2">
      <c r="D27" s="588">
        <f>SUM(D9:D26)</f>
        <v>1</v>
      </c>
    </row>
    <row r="30" spans="1:11" x14ac:dyDescent="0.2">
      <c r="C30" s="115"/>
    </row>
  </sheetData>
  <protectedRanges>
    <protectedRange sqref="E8:I8" name="Simulado"/>
  </protectedRanges>
  <autoFilter ref="A8:K26"/>
  <mergeCells count="29">
    <mergeCell ref="A4:C4"/>
    <mergeCell ref="A5:C5"/>
    <mergeCell ref="D4:K4"/>
    <mergeCell ref="D5:K5"/>
    <mergeCell ref="D6:K6"/>
    <mergeCell ref="D12:D15"/>
    <mergeCell ref="B16:B19"/>
    <mergeCell ref="A1:K1"/>
    <mergeCell ref="A2:C2"/>
    <mergeCell ref="A3:C3"/>
    <mergeCell ref="D2:K2"/>
    <mergeCell ref="D3:K3"/>
    <mergeCell ref="A7:K7"/>
    <mergeCell ref="A23:A26"/>
    <mergeCell ref="B23:B25"/>
    <mergeCell ref="C23:C25"/>
    <mergeCell ref="D23:D25"/>
    <mergeCell ref="A6:C6"/>
    <mergeCell ref="C16:C19"/>
    <mergeCell ref="D16:D19"/>
    <mergeCell ref="B20:B21"/>
    <mergeCell ref="C20:C21"/>
    <mergeCell ref="D20:D21"/>
    <mergeCell ref="A9:A21"/>
    <mergeCell ref="B9:B11"/>
    <mergeCell ref="C9:C11"/>
    <mergeCell ref="D9:D11"/>
    <mergeCell ref="B12:B15"/>
    <mergeCell ref="C12:C1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opLeftCell="E2" workbookViewId="0">
      <selection activeCell="K9" sqref="K9"/>
    </sheetView>
  </sheetViews>
  <sheetFormatPr baseColWidth="10" defaultColWidth="11.42578125" defaultRowHeight="12.75" x14ac:dyDescent="0.2"/>
  <cols>
    <col min="1" max="1" width="8.140625" style="2" customWidth="1"/>
    <col min="2" max="2" width="30.140625" style="2" customWidth="1"/>
    <col min="3" max="3" width="16.5703125" style="2" customWidth="1"/>
    <col min="4" max="4" width="46.28515625" style="2" customWidth="1"/>
    <col min="5" max="5" width="15.42578125" style="2" customWidth="1"/>
    <col min="6" max="6" width="22" style="2" customWidth="1"/>
    <col min="7" max="7" width="25" style="2" customWidth="1"/>
    <col min="8" max="8" width="38.28515625" style="2" customWidth="1"/>
    <col min="9" max="9" width="16.85546875" style="2" customWidth="1"/>
    <col min="10" max="10" width="23.5703125" style="2" customWidth="1"/>
    <col min="11" max="16384" width="11.42578125" style="2"/>
  </cols>
  <sheetData>
    <row r="1" spans="1:10" s="75" customFormat="1" x14ac:dyDescent="0.2">
      <c r="A1" s="72"/>
      <c r="B1" s="73"/>
      <c r="C1" s="73"/>
      <c r="D1" s="73"/>
      <c r="E1" s="73"/>
      <c r="F1" s="73"/>
      <c r="G1" s="73"/>
      <c r="H1" s="73"/>
      <c r="I1" s="73"/>
      <c r="J1" s="74"/>
    </row>
    <row r="2" spans="1:10" s="75" customFormat="1" x14ac:dyDescent="0.2">
      <c r="A2" s="759" t="s">
        <v>41</v>
      </c>
      <c r="B2" s="760"/>
      <c r="C2" s="760"/>
      <c r="D2" s="760"/>
      <c r="E2" s="760"/>
      <c r="F2" s="760"/>
      <c r="G2" s="760"/>
      <c r="H2" s="760"/>
      <c r="I2" s="76"/>
      <c r="J2" s="77"/>
    </row>
    <row r="3" spans="1:10" s="75" customFormat="1" x14ac:dyDescent="0.2">
      <c r="A3" s="757" t="s">
        <v>106</v>
      </c>
      <c r="B3" s="757"/>
      <c r="C3" s="757"/>
      <c r="D3" s="761" t="s">
        <v>91</v>
      </c>
      <c r="E3" s="762"/>
      <c r="F3" s="762"/>
      <c r="G3" s="762"/>
      <c r="H3" s="762"/>
      <c r="I3" s="762"/>
      <c r="J3" s="762"/>
    </row>
    <row r="4" spans="1:10" s="79" customFormat="1" x14ac:dyDescent="0.25">
      <c r="A4" s="757" t="s">
        <v>107</v>
      </c>
      <c r="B4" s="757"/>
      <c r="C4" s="757"/>
      <c r="D4" s="758" t="s">
        <v>754</v>
      </c>
      <c r="E4" s="758"/>
      <c r="F4" s="758"/>
      <c r="G4" s="758"/>
      <c r="H4" s="758"/>
      <c r="I4" s="758"/>
      <c r="J4" s="758"/>
    </row>
    <row r="5" spans="1:10" s="79" customFormat="1" x14ac:dyDescent="0.25">
      <c r="A5" s="757" t="s">
        <v>44</v>
      </c>
      <c r="B5" s="757"/>
      <c r="C5" s="757"/>
      <c r="D5" s="758" t="s">
        <v>755</v>
      </c>
      <c r="E5" s="758"/>
      <c r="F5" s="758"/>
      <c r="G5" s="758"/>
      <c r="H5" s="758"/>
      <c r="I5" s="758"/>
      <c r="J5" s="758"/>
    </row>
    <row r="6" spans="1:10" s="79" customFormat="1" x14ac:dyDescent="0.25">
      <c r="A6" s="757" t="s">
        <v>110</v>
      </c>
      <c r="B6" s="757"/>
      <c r="C6" s="757"/>
      <c r="D6" s="758" t="s">
        <v>111</v>
      </c>
      <c r="E6" s="758"/>
      <c r="F6" s="758"/>
      <c r="G6" s="758"/>
      <c r="H6" s="758"/>
      <c r="I6" s="758"/>
      <c r="J6" s="758"/>
    </row>
    <row r="7" spans="1:10" s="79" customFormat="1" x14ac:dyDescent="0.25">
      <c r="A7" s="771" t="s">
        <v>112</v>
      </c>
      <c r="B7" s="771"/>
      <c r="C7" s="771"/>
      <c r="D7" s="762" t="s">
        <v>756</v>
      </c>
      <c r="E7" s="762"/>
      <c r="F7" s="762"/>
      <c r="G7" s="762"/>
      <c r="H7" s="762"/>
      <c r="I7" s="762"/>
      <c r="J7" s="801"/>
    </row>
    <row r="8" spans="1:10" s="81" customFormat="1" ht="15" customHeight="1" x14ac:dyDescent="0.2">
      <c r="A8" s="763" t="s">
        <v>757</v>
      </c>
      <c r="B8" s="763"/>
      <c r="C8" s="763"/>
      <c r="D8" s="763"/>
      <c r="E8" s="763"/>
      <c r="F8" s="763"/>
      <c r="G8" s="763"/>
      <c r="H8" s="763"/>
      <c r="I8" s="763"/>
      <c r="J8" s="764"/>
    </row>
    <row r="9" spans="1:10" s="81" customFormat="1" ht="38.25" x14ac:dyDescent="0.2">
      <c r="A9" s="184" t="s">
        <v>115</v>
      </c>
      <c r="B9" s="184" t="s">
        <v>116</v>
      </c>
      <c r="C9" s="184" t="s">
        <v>117</v>
      </c>
      <c r="D9" s="184" t="s">
        <v>118</v>
      </c>
      <c r="E9" s="184" t="s">
        <v>119</v>
      </c>
      <c r="F9" s="184" t="s">
        <v>120</v>
      </c>
      <c r="G9" s="184" t="s">
        <v>121</v>
      </c>
      <c r="H9" s="184" t="s">
        <v>122</v>
      </c>
      <c r="I9" s="184" t="s">
        <v>123</v>
      </c>
      <c r="J9" s="184" t="s">
        <v>124</v>
      </c>
    </row>
    <row r="10" spans="1:10" s="81" customFormat="1" ht="38.25" x14ac:dyDescent="0.2">
      <c r="A10" s="1040">
        <v>1</v>
      </c>
      <c r="B10" s="1040" t="s">
        <v>758</v>
      </c>
      <c r="C10" s="1041">
        <v>0.2</v>
      </c>
      <c r="D10" s="198" t="s">
        <v>759</v>
      </c>
      <c r="E10" s="199">
        <v>0.33329999999999999</v>
      </c>
      <c r="F10" s="107" t="s">
        <v>47</v>
      </c>
      <c r="G10" s="107" t="s">
        <v>441</v>
      </c>
      <c r="H10" s="198" t="s">
        <v>760</v>
      </c>
      <c r="I10" s="108">
        <v>45293</v>
      </c>
      <c r="J10" s="108">
        <v>45657</v>
      </c>
    </row>
    <row r="11" spans="1:10" s="81" customFormat="1" ht="51" x14ac:dyDescent="0.2">
      <c r="A11" s="845"/>
      <c r="B11" s="845"/>
      <c r="C11" s="848"/>
      <c r="D11" s="497" t="s">
        <v>761</v>
      </c>
      <c r="E11" s="199">
        <v>0.33329999999999999</v>
      </c>
      <c r="F11" s="107" t="s">
        <v>441</v>
      </c>
      <c r="G11" s="107"/>
      <c r="H11" s="198" t="s">
        <v>762</v>
      </c>
      <c r="I11" s="108">
        <v>45293</v>
      </c>
      <c r="J11" s="108">
        <v>45657</v>
      </c>
    </row>
    <row r="12" spans="1:10" s="81" customFormat="1" ht="25.5" x14ac:dyDescent="0.2">
      <c r="A12" s="846"/>
      <c r="B12" s="846"/>
      <c r="C12" s="849"/>
      <c r="D12" s="203" t="s">
        <v>763</v>
      </c>
      <c r="E12" s="199">
        <v>0.33329999999999999</v>
      </c>
      <c r="F12" s="202" t="s">
        <v>47</v>
      </c>
      <c r="G12" s="202" t="s">
        <v>764</v>
      </c>
      <c r="H12" s="203" t="s">
        <v>765</v>
      </c>
      <c r="I12" s="204">
        <v>45293</v>
      </c>
      <c r="J12" s="204">
        <v>45657</v>
      </c>
    </row>
    <row r="13" spans="1:10" s="81" customFormat="1" ht="25.5" x14ac:dyDescent="0.2">
      <c r="A13" s="1042">
        <v>2</v>
      </c>
      <c r="B13" s="1042" t="s">
        <v>766</v>
      </c>
      <c r="C13" s="1045">
        <v>0.2</v>
      </c>
      <c r="D13" s="207" t="s">
        <v>767</v>
      </c>
      <c r="E13" s="208">
        <v>0.5</v>
      </c>
      <c r="F13" s="120" t="s">
        <v>47</v>
      </c>
      <c r="G13" s="120" t="s">
        <v>441</v>
      </c>
      <c r="H13" s="207" t="s">
        <v>768</v>
      </c>
      <c r="I13" s="97">
        <v>45488</v>
      </c>
      <c r="J13" s="97">
        <v>45657</v>
      </c>
    </row>
    <row r="14" spans="1:10" s="81" customFormat="1" ht="38.25" x14ac:dyDescent="0.2">
      <c r="A14" s="1043"/>
      <c r="B14" s="1043"/>
      <c r="C14" s="1046"/>
      <c r="D14" s="207" t="s">
        <v>769</v>
      </c>
      <c r="E14" s="208">
        <v>0.25</v>
      </c>
      <c r="F14" s="120" t="s">
        <v>47</v>
      </c>
      <c r="G14" s="120" t="s">
        <v>441</v>
      </c>
      <c r="H14" s="207" t="s">
        <v>770</v>
      </c>
      <c r="I14" s="97">
        <v>45323</v>
      </c>
      <c r="J14" s="97">
        <v>45473</v>
      </c>
    </row>
    <row r="15" spans="1:10" s="81" customFormat="1" ht="38.25" x14ac:dyDescent="0.2">
      <c r="A15" s="1044"/>
      <c r="B15" s="1044"/>
      <c r="C15" s="1047"/>
      <c r="D15" s="209" t="s">
        <v>771</v>
      </c>
      <c r="E15" s="165">
        <v>0.25</v>
      </c>
      <c r="F15" s="120" t="s">
        <v>47</v>
      </c>
      <c r="G15" s="120" t="s">
        <v>764</v>
      </c>
      <c r="H15" s="209" t="s">
        <v>772</v>
      </c>
      <c r="I15" s="210">
        <v>45505</v>
      </c>
      <c r="J15" s="210">
        <v>45657</v>
      </c>
    </row>
    <row r="16" spans="1:10" s="144" customFormat="1" ht="89.25" x14ac:dyDescent="0.25">
      <c r="A16" s="107" t="s">
        <v>773</v>
      </c>
      <c r="B16" s="107" t="s">
        <v>774</v>
      </c>
      <c r="C16" s="199">
        <v>0.2</v>
      </c>
      <c r="D16" s="211" t="s">
        <v>775</v>
      </c>
      <c r="E16" s="212">
        <v>1</v>
      </c>
      <c r="F16" s="107" t="s">
        <v>47</v>
      </c>
      <c r="G16" s="107" t="s">
        <v>270</v>
      </c>
      <c r="H16" s="213" t="s">
        <v>776</v>
      </c>
      <c r="I16" s="214">
        <v>45306</v>
      </c>
      <c r="J16" s="214">
        <v>45382</v>
      </c>
    </row>
    <row r="17" spans="1:11" s="501" customFormat="1" ht="63.75" x14ac:dyDescent="0.25">
      <c r="A17" s="120">
        <v>4</v>
      </c>
      <c r="B17" s="120" t="s">
        <v>777</v>
      </c>
      <c r="C17" s="208">
        <v>0.2</v>
      </c>
      <c r="D17" s="209" t="s">
        <v>778</v>
      </c>
      <c r="E17" s="165">
        <v>1</v>
      </c>
      <c r="F17" s="120" t="s">
        <v>47</v>
      </c>
      <c r="G17" s="120" t="s">
        <v>441</v>
      </c>
      <c r="H17" s="500" t="s">
        <v>779</v>
      </c>
      <c r="I17" s="210">
        <v>45352</v>
      </c>
      <c r="J17" s="210">
        <v>45656</v>
      </c>
    </row>
    <row r="18" spans="1:11" s="144" customFormat="1" ht="51" x14ac:dyDescent="0.25">
      <c r="A18" s="498">
        <v>5</v>
      </c>
      <c r="B18" s="498" t="s">
        <v>780</v>
      </c>
      <c r="C18" s="590">
        <v>0.2</v>
      </c>
      <c r="D18" s="617" t="s">
        <v>781</v>
      </c>
      <c r="E18" s="370">
        <v>1</v>
      </c>
      <c r="F18" s="498" t="s">
        <v>47</v>
      </c>
      <c r="G18" s="498" t="s">
        <v>441</v>
      </c>
      <c r="H18" s="499" t="s">
        <v>782</v>
      </c>
      <c r="I18" s="374">
        <v>45292</v>
      </c>
      <c r="J18" s="374">
        <v>45657</v>
      </c>
    </row>
    <row r="19" spans="1:11" s="81" customFormat="1" x14ac:dyDescent="0.2">
      <c r="A19" s="215"/>
      <c r="B19" s="215"/>
      <c r="C19" s="589">
        <f>SUM(C10:C18)</f>
        <v>1</v>
      </c>
      <c r="D19" s="215"/>
      <c r="E19" s="216"/>
      <c r="F19" s="217"/>
      <c r="G19" s="217"/>
      <c r="H19" s="218"/>
      <c r="I19" s="219"/>
      <c r="J19" s="219"/>
      <c r="K19" s="2"/>
    </row>
    <row r="20" spans="1:11" s="81" customFormat="1" x14ac:dyDescent="0.2">
      <c r="A20" s="215"/>
      <c r="B20" s="220"/>
      <c r="C20" s="215"/>
      <c r="D20" s="215"/>
      <c r="E20" s="216"/>
      <c r="F20" s="217"/>
      <c r="G20" s="217"/>
      <c r="H20" s="218"/>
      <c r="I20" s="219"/>
      <c r="J20" s="219"/>
      <c r="K20" s="2"/>
    </row>
    <row r="21" spans="1:11" x14ac:dyDescent="0.2">
      <c r="B21" s="123"/>
    </row>
  </sheetData>
  <protectedRanges>
    <protectedRange sqref="D9:H9" name="Simulado"/>
    <protectedRange sqref="C10:H10 E11:E12" name="Simulado_1"/>
  </protectedRanges>
  <mergeCells count="18">
    <mergeCell ref="A5:C5"/>
    <mergeCell ref="D5:J5"/>
    <mergeCell ref="A2:H2"/>
    <mergeCell ref="A3:C3"/>
    <mergeCell ref="D3:J3"/>
    <mergeCell ref="A4:C4"/>
    <mergeCell ref="D4:J4"/>
    <mergeCell ref="A6:C6"/>
    <mergeCell ref="D6:J6"/>
    <mergeCell ref="A8:J8"/>
    <mergeCell ref="A7:C7"/>
    <mergeCell ref="D7:J7"/>
    <mergeCell ref="A10:A12"/>
    <mergeCell ref="B10:B12"/>
    <mergeCell ref="C10:C12"/>
    <mergeCell ref="A13:A15"/>
    <mergeCell ref="B13:B15"/>
    <mergeCell ref="C13:C15"/>
  </mergeCells>
  <conditionalFormatting sqref="H11:H14">
    <cfRule type="cellIs" dxfId="19" priority="6" operator="between">
      <formula>81</formula>
      <formula>100</formula>
    </cfRule>
    <cfRule type="cellIs" dxfId="18" priority="7" operator="between">
      <formula>61</formula>
      <formula>80</formula>
    </cfRule>
    <cfRule type="cellIs" dxfId="17" priority="8" operator="between">
      <formula>41</formula>
      <formula>60</formula>
    </cfRule>
    <cfRule type="cellIs" dxfId="16" priority="9" operator="between">
      <formula>21</formula>
      <formula>40</formula>
    </cfRule>
    <cfRule type="cellIs" dxfId="15" priority="10" operator="between">
      <formula>1</formula>
      <formula>20</formula>
    </cfRule>
    <cfRule type="cellIs" dxfId="14" priority="11" operator="between">
      <formula>81</formula>
      <formula>100</formula>
    </cfRule>
    <cfRule type="cellIs" dxfId="13" priority="12" operator="between">
      <formula>61</formula>
      <formula>80</formula>
    </cfRule>
    <cfRule type="cellIs" dxfId="12" priority="13" operator="between">
      <formula>41</formula>
      <formula>60</formula>
    </cfRule>
    <cfRule type="cellIs" dxfId="11" priority="14" operator="between">
      <formula>21</formula>
      <formula>40</formula>
    </cfRule>
    <cfRule type="cellIs" dxfId="10" priority="15" operator="between">
      <formula>1</formula>
      <formula>20</formula>
    </cfRule>
    <cfRule type="cellIs" dxfId="9" priority="16" operator="between">
      <formula>81</formula>
      <formula>100</formula>
    </cfRule>
    <cfRule type="cellIs" dxfId="8" priority="17" operator="between">
      <formula>61</formula>
      <formula>80</formula>
    </cfRule>
    <cfRule type="cellIs" dxfId="7" priority="18" operator="between">
      <formula>41</formula>
      <formula>60</formula>
    </cfRule>
    <cfRule type="cellIs" dxfId="6" priority="19" operator="between">
      <formula>21</formula>
      <formula>40</formula>
    </cfRule>
    <cfRule type="cellIs" dxfId="5" priority="20" operator="between">
      <formula>1</formula>
      <formula>20</formula>
    </cfRule>
  </conditionalFormatting>
  <conditionalFormatting sqref="H12:H1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1</formula>
      <formula>20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workbookViewId="0">
      <selection activeCell="D5" sqref="D5:J5"/>
    </sheetView>
  </sheetViews>
  <sheetFormatPr baseColWidth="10" defaultColWidth="11.42578125" defaultRowHeight="15" x14ac:dyDescent="0.25"/>
  <cols>
    <col min="1" max="1" width="7.85546875" customWidth="1"/>
    <col min="2" max="2" width="25.85546875" style="225" hidden="1" customWidth="1"/>
    <col min="3" max="3" width="43.42578125" customWidth="1"/>
    <col min="5" max="5" width="49.28515625" customWidth="1"/>
    <col min="7" max="7" width="36" customWidth="1"/>
    <col min="8" max="8" width="42.85546875" customWidth="1"/>
    <col min="9" max="9" width="15.5703125" customWidth="1"/>
    <col min="10" max="10" width="15.140625" customWidth="1"/>
  </cols>
  <sheetData>
    <row r="1" spans="1:10" ht="15" customHeight="1" x14ac:dyDescent="0.25">
      <c r="A1" s="1048" t="s">
        <v>41</v>
      </c>
      <c r="B1" s="1049"/>
      <c r="C1" s="1049"/>
      <c r="D1" s="1049"/>
      <c r="E1" s="1049"/>
      <c r="F1" s="1049"/>
      <c r="G1" s="1049"/>
      <c r="H1" s="1049"/>
      <c r="I1" s="1049"/>
      <c r="J1" s="1049"/>
    </row>
    <row r="2" spans="1:10" ht="15" customHeight="1" x14ac:dyDescent="0.25">
      <c r="A2" s="1050" t="s">
        <v>783</v>
      </c>
      <c r="B2" s="1050"/>
      <c r="C2" s="1050"/>
      <c r="D2" s="1051" t="s">
        <v>784</v>
      </c>
      <c r="E2" s="1051"/>
      <c r="F2" s="1051"/>
      <c r="G2" s="1051"/>
      <c r="H2" s="1051"/>
      <c r="I2" s="1051"/>
      <c r="J2" s="1051"/>
    </row>
    <row r="3" spans="1:10" ht="51" customHeight="1" x14ac:dyDescent="0.25">
      <c r="A3" s="1050" t="s">
        <v>107</v>
      </c>
      <c r="B3" s="1050"/>
      <c r="C3" s="1050"/>
      <c r="D3" s="1052" t="s">
        <v>785</v>
      </c>
      <c r="E3" s="1052"/>
      <c r="F3" s="1052"/>
      <c r="G3" s="1052"/>
      <c r="H3" s="1052"/>
      <c r="I3" s="1052"/>
      <c r="J3" s="1052"/>
    </row>
    <row r="4" spans="1:10" ht="33.75" customHeight="1" x14ac:dyDescent="0.25">
      <c r="A4" s="1050" t="s">
        <v>44</v>
      </c>
      <c r="B4" s="1050"/>
      <c r="C4" s="1050"/>
      <c r="D4" s="1052" t="s">
        <v>786</v>
      </c>
      <c r="E4" s="1052"/>
      <c r="F4" s="1052"/>
      <c r="G4" s="1052"/>
      <c r="H4" s="1052"/>
      <c r="I4" s="1052"/>
      <c r="J4" s="1052"/>
    </row>
    <row r="5" spans="1:10" ht="15.75" customHeight="1" x14ac:dyDescent="0.25">
      <c r="A5" s="1050" t="s">
        <v>110</v>
      </c>
      <c r="B5" s="1050"/>
      <c r="C5" s="1050"/>
      <c r="D5" s="1052" t="s">
        <v>787</v>
      </c>
      <c r="E5" s="1052"/>
      <c r="F5" s="1052"/>
      <c r="G5" s="1052"/>
      <c r="H5" s="1052"/>
      <c r="I5" s="1052"/>
      <c r="J5" s="1052"/>
    </row>
    <row r="6" spans="1:10" x14ac:dyDescent="0.25">
      <c r="A6" s="771" t="s">
        <v>112</v>
      </c>
      <c r="B6" s="771"/>
      <c r="C6" s="771"/>
      <c r="D6" s="1053" t="s">
        <v>113</v>
      </c>
      <c r="E6" s="1054"/>
      <c r="F6" s="1054"/>
      <c r="G6" s="1054"/>
      <c r="H6" s="1054"/>
      <c r="I6" s="1054"/>
      <c r="J6" s="1055"/>
    </row>
    <row r="7" spans="1:10" ht="15" customHeight="1" x14ac:dyDescent="0.25">
      <c r="A7" s="1062" t="s">
        <v>788</v>
      </c>
      <c r="B7" s="1062"/>
      <c r="C7" s="1062"/>
      <c r="D7" s="1062"/>
      <c r="E7" s="1062"/>
      <c r="F7" s="1062"/>
      <c r="G7" s="1062"/>
      <c r="H7" s="1062"/>
      <c r="I7" s="1062"/>
      <c r="J7" s="1062"/>
    </row>
    <row r="8" spans="1:10" ht="14.25" customHeight="1" x14ac:dyDescent="0.25">
      <c r="A8" s="1062"/>
      <c r="B8" s="1062"/>
      <c r="C8" s="1062"/>
      <c r="D8" s="1062"/>
      <c r="E8" s="1062"/>
      <c r="F8" s="1062"/>
      <c r="G8" s="1062"/>
      <c r="H8" s="1062"/>
      <c r="I8" s="1062"/>
      <c r="J8" s="1062"/>
    </row>
    <row r="9" spans="1:10" ht="26.25" customHeight="1" x14ac:dyDescent="0.25">
      <c r="A9" s="448" t="s">
        <v>115</v>
      </c>
      <c r="B9" s="224" t="s">
        <v>431</v>
      </c>
      <c r="C9" s="224" t="s">
        <v>432</v>
      </c>
      <c r="D9" s="224" t="s">
        <v>789</v>
      </c>
      <c r="E9" s="223" t="s">
        <v>118</v>
      </c>
      <c r="F9" s="224" t="s">
        <v>790</v>
      </c>
      <c r="G9" s="224" t="s">
        <v>434</v>
      </c>
      <c r="H9" s="224" t="s">
        <v>122</v>
      </c>
      <c r="I9" s="224" t="s">
        <v>123</v>
      </c>
      <c r="J9" s="224" t="s">
        <v>124</v>
      </c>
    </row>
    <row r="10" spans="1:10" ht="25.5" x14ac:dyDescent="0.25">
      <c r="A10" s="1057">
        <v>1</v>
      </c>
      <c r="B10" s="1057" t="s">
        <v>791</v>
      </c>
      <c r="C10" s="449" t="s">
        <v>792</v>
      </c>
      <c r="D10" s="1064">
        <v>0.5</v>
      </c>
      <c r="E10" s="617" t="s">
        <v>793</v>
      </c>
      <c r="F10" s="450">
        <v>0.4</v>
      </c>
      <c r="G10" s="1057" t="s">
        <v>794</v>
      </c>
      <c r="H10" s="306" t="s">
        <v>795</v>
      </c>
      <c r="I10" s="451">
        <v>45352</v>
      </c>
      <c r="J10" s="451">
        <v>45639</v>
      </c>
    </row>
    <row r="11" spans="1:10" ht="38.25" x14ac:dyDescent="0.25">
      <c r="A11" s="1057"/>
      <c r="B11" s="1057"/>
      <c r="C11" s="1061" t="s">
        <v>796</v>
      </c>
      <c r="D11" s="1064"/>
      <c r="E11" s="617" t="s">
        <v>797</v>
      </c>
      <c r="F11" s="450">
        <v>0.2</v>
      </c>
      <c r="G11" s="1057"/>
      <c r="H11" s="306" t="s">
        <v>798</v>
      </c>
      <c r="I11" s="451">
        <v>45383</v>
      </c>
      <c r="J11" s="451">
        <v>45473</v>
      </c>
    </row>
    <row r="12" spans="1:10" ht="25.5" x14ac:dyDescent="0.25">
      <c r="A12" s="1057"/>
      <c r="B12" s="1057"/>
      <c r="C12" s="1061"/>
      <c r="D12" s="1064"/>
      <c r="E12" s="617" t="s">
        <v>799</v>
      </c>
      <c r="F12" s="450">
        <v>0.1</v>
      </c>
      <c r="G12" s="1057"/>
      <c r="H12" s="306" t="s">
        <v>800</v>
      </c>
      <c r="I12" s="451">
        <v>45474</v>
      </c>
      <c r="J12" s="451">
        <v>45639</v>
      </c>
    </row>
    <row r="13" spans="1:10" ht="25.5" x14ac:dyDescent="0.25">
      <c r="A13" s="1057"/>
      <c r="B13" s="1057"/>
      <c r="C13" s="1061"/>
      <c r="D13" s="1064"/>
      <c r="E13" s="617" t="s">
        <v>801</v>
      </c>
      <c r="F13" s="450">
        <v>0.1</v>
      </c>
      <c r="G13" s="1057"/>
      <c r="H13" s="449" t="s">
        <v>802</v>
      </c>
      <c r="I13" s="451">
        <v>45338</v>
      </c>
      <c r="J13" s="451">
        <v>45641</v>
      </c>
    </row>
    <row r="14" spans="1:10" ht="25.5" x14ac:dyDescent="0.25">
      <c r="A14" s="1057"/>
      <c r="B14" s="1057"/>
      <c r="C14" s="1061"/>
      <c r="D14" s="1064"/>
      <c r="E14" s="617" t="s">
        <v>803</v>
      </c>
      <c r="F14" s="450">
        <v>0.1</v>
      </c>
      <c r="G14" s="1057"/>
      <c r="H14" s="449" t="s">
        <v>804</v>
      </c>
      <c r="I14" s="451">
        <v>45338</v>
      </c>
      <c r="J14" s="451">
        <v>45641</v>
      </c>
    </row>
    <row r="15" spans="1:10" ht="38.25" x14ac:dyDescent="0.25">
      <c r="A15" s="1063"/>
      <c r="B15" s="1063"/>
      <c r="C15" s="1066"/>
      <c r="D15" s="1065"/>
      <c r="E15" s="673" t="s">
        <v>805</v>
      </c>
      <c r="F15" s="675">
        <v>0.1</v>
      </c>
      <c r="G15" s="316" t="s">
        <v>806</v>
      </c>
      <c r="H15" s="556" t="s">
        <v>807</v>
      </c>
      <c r="I15" s="560">
        <v>45383</v>
      </c>
      <c r="J15" s="560">
        <v>45641</v>
      </c>
    </row>
    <row r="16" spans="1:10" ht="38.25" x14ac:dyDescent="0.25">
      <c r="A16" s="1067">
        <v>2</v>
      </c>
      <c r="B16" s="1067" t="s">
        <v>808</v>
      </c>
      <c r="C16" s="1068" t="s">
        <v>809</v>
      </c>
      <c r="D16" s="1069">
        <v>0.3</v>
      </c>
      <c r="E16" s="670" t="s">
        <v>810</v>
      </c>
      <c r="F16" s="678">
        <v>0.5</v>
      </c>
      <c r="G16" s="1070" t="s">
        <v>811</v>
      </c>
      <c r="H16" s="557" t="s">
        <v>812</v>
      </c>
      <c r="I16" s="558">
        <v>45324</v>
      </c>
      <c r="J16" s="558">
        <v>45657</v>
      </c>
    </row>
    <row r="17" spans="1:10" ht="48.75" customHeight="1" x14ac:dyDescent="0.25">
      <c r="A17" s="1067"/>
      <c r="B17" s="1067"/>
      <c r="C17" s="1068"/>
      <c r="D17" s="1069"/>
      <c r="E17" s="671" t="s">
        <v>813</v>
      </c>
      <c r="F17" s="678">
        <v>0.15</v>
      </c>
      <c r="G17" s="1070"/>
      <c r="H17" s="559" t="s">
        <v>814</v>
      </c>
      <c r="I17" s="558">
        <v>45444</v>
      </c>
      <c r="J17" s="558">
        <v>45657</v>
      </c>
    </row>
    <row r="18" spans="1:10" ht="51" x14ac:dyDescent="0.25">
      <c r="A18" s="1067"/>
      <c r="B18" s="1067"/>
      <c r="C18" s="1068"/>
      <c r="D18" s="1069"/>
      <c r="E18" s="671" t="s">
        <v>815</v>
      </c>
      <c r="F18" s="678">
        <v>0.35</v>
      </c>
      <c r="G18" s="1070"/>
      <c r="H18" s="557" t="s">
        <v>816</v>
      </c>
      <c r="I18" s="558">
        <v>45324</v>
      </c>
      <c r="J18" s="558">
        <v>45657</v>
      </c>
    </row>
    <row r="19" spans="1:10" ht="51" x14ac:dyDescent="0.25">
      <c r="A19" s="1056">
        <v>3</v>
      </c>
      <c r="B19" s="1056" t="s">
        <v>817</v>
      </c>
      <c r="C19" s="1056" t="s">
        <v>818</v>
      </c>
      <c r="D19" s="1058">
        <v>0.2</v>
      </c>
      <c r="E19" s="672" t="s">
        <v>819</v>
      </c>
      <c r="F19" s="674">
        <v>0.75</v>
      </c>
      <c r="G19" s="1057" t="s">
        <v>820</v>
      </c>
      <c r="H19" s="1060" t="s">
        <v>821</v>
      </c>
      <c r="I19" s="561">
        <v>45323</v>
      </c>
      <c r="J19" s="561">
        <v>45626</v>
      </c>
    </row>
    <row r="20" spans="1:10" ht="38.25" x14ac:dyDescent="0.25">
      <c r="A20" s="1057"/>
      <c r="B20" s="1057"/>
      <c r="C20" s="1057"/>
      <c r="D20" s="1059"/>
      <c r="E20" s="617" t="s">
        <v>822</v>
      </c>
      <c r="F20" s="450">
        <v>0.25</v>
      </c>
      <c r="G20" s="1057"/>
      <c r="H20" s="1061"/>
      <c r="I20" s="451">
        <v>45323</v>
      </c>
      <c r="J20" s="451">
        <v>45626</v>
      </c>
    </row>
    <row r="21" spans="1:10" x14ac:dyDescent="0.25">
      <c r="D21" s="591">
        <f>SUM(D10:D19)</f>
        <v>1</v>
      </c>
      <c r="E21" s="226"/>
    </row>
  </sheetData>
  <autoFilter ref="A9:J9"/>
  <mergeCells count="28">
    <mergeCell ref="H19:H20"/>
    <mergeCell ref="A7:J8"/>
    <mergeCell ref="A10:A15"/>
    <mergeCell ref="B10:B15"/>
    <mergeCell ref="D10:D15"/>
    <mergeCell ref="G10:G14"/>
    <mergeCell ref="C11:C15"/>
    <mergeCell ref="A16:A18"/>
    <mergeCell ref="B16:B18"/>
    <mergeCell ref="C16:C18"/>
    <mergeCell ref="D16:D18"/>
    <mergeCell ref="G16:G18"/>
    <mergeCell ref="A19:A20"/>
    <mergeCell ref="B19:B20"/>
    <mergeCell ref="C19:C20"/>
    <mergeCell ref="D19:D20"/>
    <mergeCell ref="G19:G20"/>
    <mergeCell ref="A4:C4"/>
    <mergeCell ref="D4:J4"/>
    <mergeCell ref="A5:C5"/>
    <mergeCell ref="D5:J5"/>
    <mergeCell ref="A6:C6"/>
    <mergeCell ref="D6:J6"/>
    <mergeCell ref="A1:J1"/>
    <mergeCell ref="A2:C2"/>
    <mergeCell ref="D2:J2"/>
    <mergeCell ref="A3:C3"/>
    <mergeCell ref="D3:J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topLeftCell="G1" workbookViewId="0">
      <selection activeCell="K11" sqref="K11"/>
    </sheetView>
  </sheetViews>
  <sheetFormatPr baseColWidth="10" defaultColWidth="16.42578125" defaultRowHeight="15" x14ac:dyDescent="0.25"/>
  <cols>
    <col min="2" max="2" width="34.42578125" customWidth="1"/>
    <col min="4" max="4" width="41.5703125" customWidth="1"/>
    <col min="6" max="6" width="29" customWidth="1"/>
    <col min="7" max="7" width="32" customWidth="1"/>
  </cols>
  <sheetData>
    <row r="1" spans="1:10" x14ac:dyDescent="0.25">
      <c r="A1" s="1074" t="s">
        <v>41</v>
      </c>
      <c r="B1" s="1074"/>
      <c r="C1" s="1074"/>
      <c r="D1" s="1074"/>
      <c r="E1" s="1074"/>
      <c r="F1" s="1074"/>
      <c r="G1" s="1074"/>
      <c r="H1" s="1074"/>
      <c r="I1" s="1074"/>
      <c r="J1" s="1074"/>
    </row>
    <row r="2" spans="1:10" x14ac:dyDescent="0.25">
      <c r="A2" s="1050" t="s">
        <v>783</v>
      </c>
      <c r="B2" s="1050"/>
      <c r="C2" s="1050"/>
      <c r="D2" s="1075" t="s">
        <v>823</v>
      </c>
      <c r="E2" s="1076"/>
      <c r="F2" s="1076"/>
      <c r="G2" s="1076"/>
      <c r="H2" s="1076"/>
      <c r="I2" s="1076"/>
      <c r="J2" s="1076"/>
    </row>
    <row r="3" spans="1:10" ht="25.5" customHeight="1" x14ac:dyDescent="0.25">
      <c r="A3" s="1050" t="s">
        <v>107</v>
      </c>
      <c r="B3" s="1050"/>
      <c r="C3" s="1050"/>
      <c r="D3" s="1077" t="s">
        <v>824</v>
      </c>
      <c r="E3" s="1077"/>
      <c r="F3" s="1077"/>
      <c r="G3" s="1077"/>
      <c r="H3" s="1077"/>
      <c r="I3" s="1077"/>
      <c r="J3" s="1077"/>
    </row>
    <row r="4" spans="1:10" x14ac:dyDescent="0.25">
      <c r="A4" s="1050" t="s">
        <v>44</v>
      </c>
      <c r="B4" s="1050"/>
      <c r="C4" s="1050"/>
      <c r="D4" s="1077" t="s">
        <v>825</v>
      </c>
      <c r="E4" s="1077"/>
      <c r="F4" s="1077"/>
      <c r="G4" s="1077"/>
      <c r="H4" s="1077"/>
      <c r="I4" s="1077"/>
      <c r="J4" s="1077"/>
    </row>
    <row r="5" spans="1:10" x14ac:dyDescent="0.25">
      <c r="A5" s="1050" t="s">
        <v>110</v>
      </c>
      <c r="B5" s="1050"/>
      <c r="C5" s="1050"/>
      <c r="D5" s="1077" t="s">
        <v>111</v>
      </c>
      <c r="E5" s="1077"/>
      <c r="F5" s="1077"/>
      <c r="G5" s="1077"/>
      <c r="H5" s="1077"/>
      <c r="I5" s="1077"/>
      <c r="J5" s="1077"/>
    </row>
    <row r="6" spans="1:10" x14ac:dyDescent="0.25">
      <c r="A6" s="771" t="s">
        <v>112</v>
      </c>
      <c r="B6" s="771"/>
      <c r="C6" s="771"/>
      <c r="D6" s="762" t="s">
        <v>113</v>
      </c>
      <c r="E6" s="762"/>
      <c r="F6" s="762"/>
      <c r="G6" s="762"/>
      <c r="H6" s="762"/>
      <c r="I6" s="762"/>
      <c r="J6" s="801"/>
    </row>
    <row r="7" spans="1:10" ht="15" customHeight="1" x14ac:dyDescent="0.25">
      <c r="A7" s="1074" t="s">
        <v>826</v>
      </c>
      <c r="B7" s="1074"/>
      <c r="C7" s="1074"/>
      <c r="D7" s="1074"/>
      <c r="E7" s="1074"/>
      <c r="F7" s="1074"/>
      <c r="G7" s="1074"/>
      <c r="H7" s="1074"/>
      <c r="I7" s="1074"/>
      <c r="J7" s="1074"/>
    </row>
    <row r="8" spans="1:10" ht="25.5" x14ac:dyDescent="0.25">
      <c r="A8" s="452" t="s">
        <v>115</v>
      </c>
      <c r="B8" s="452" t="s">
        <v>116</v>
      </c>
      <c r="C8" s="452" t="s">
        <v>117</v>
      </c>
      <c r="D8" s="452" t="s">
        <v>118</v>
      </c>
      <c r="E8" s="452" t="s">
        <v>119</v>
      </c>
      <c r="F8" s="452" t="s">
        <v>120</v>
      </c>
      <c r="G8" s="452" t="s">
        <v>121</v>
      </c>
      <c r="H8" s="452" t="s">
        <v>122</v>
      </c>
      <c r="I8" s="452" t="s">
        <v>123</v>
      </c>
      <c r="J8" s="453" t="s">
        <v>827</v>
      </c>
    </row>
    <row r="9" spans="1:10" ht="63.75" x14ac:dyDescent="0.25">
      <c r="A9" s="200">
        <v>1</v>
      </c>
      <c r="B9" s="449" t="s">
        <v>828</v>
      </c>
      <c r="C9" s="467">
        <v>0.1</v>
      </c>
      <c r="D9" s="468" t="s">
        <v>829</v>
      </c>
      <c r="E9" s="467">
        <v>1</v>
      </c>
      <c r="F9" s="200" t="s">
        <v>47</v>
      </c>
      <c r="G9" s="200" t="s">
        <v>128</v>
      </c>
      <c r="H9" s="468" t="s">
        <v>830</v>
      </c>
      <c r="I9" s="201">
        <v>45300</v>
      </c>
      <c r="J9" s="88">
        <v>45657</v>
      </c>
    </row>
    <row r="10" spans="1:10" ht="38.25" x14ac:dyDescent="0.25">
      <c r="A10" s="1084">
        <v>2</v>
      </c>
      <c r="B10" s="1088" t="s">
        <v>831</v>
      </c>
      <c r="C10" s="1071">
        <v>0.15</v>
      </c>
      <c r="D10" s="455" t="s">
        <v>832</v>
      </c>
      <c r="E10" s="459">
        <v>0.33300000000000002</v>
      </c>
      <c r="F10" s="454" t="s">
        <v>47</v>
      </c>
      <c r="G10" s="454" t="s">
        <v>128</v>
      </c>
      <c r="H10" s="454" t="s">
        <v>833</v>
      </c>
      <c r="I10" s="457">
        <v>45300</v>
      </c>
      <c r="J10" s="95">
        <v>45657</v>
      </c>
    </row>
    <row r="11" spans="1:10" ht="38.25" x14ac:dyDescent="0.25">
      <c r="A11" s="1085"/>
      <c r="B11" s="1089"/>
      <c r="C11" s="1072"/>
      <c r="D11" s="455" t="s">
        <v>834</v>
      </c>
      <c r="E11" s="456">
        <v>0.33300000000000002</v>
      </c>
      <c r="F11" s="454" t="s">
        <v>47</v>
      </c>
      <c r="G11" s="454" t="s">
        <v>128</v>
      </c>
      <c r="H11" s="454" t="s">
        <v>835</v>
      </c>
      <c r="I11" s="457">
        <v>45300</v>
      </c>
      <c r="J11" s="95">
        <v>45657</v>
      </c>
    </row>
    <row r="12" spans="1:10" ht="51" x14ac:dyDescent="0.25">
      <c r="A12" s="1086"/>
      <c r="B12" s="1090"/>
      <c r="C12" s="1073"/>
      <c r="D12" s="455" t="s">
        <v>836</v>
      </c>
      <c r="E12" s="456">
        <v>0.33300000000000002</v>
      </c>
      <c r="F12" s="454" t="s">
        <v>47</v>
      </c>
      <c r="G12" s="454" t="s">
        <v>128</v>
      </c>
      <c r="H12" s="454" t="s">
        <v>837</v>
      </c>
      <c r="I12" s="457">
        <v>45566</v>
      </c>
      <c r="J12" s="95">
        <v>45626</v>
      </c>
    </row>
    <row r="13" spans="1:10" ht="45.75" customHeight="1" x14ac:dyDescent="0.25">
      <c r="A13" s="1078">
        <v>3</v>
      </c>
      <c r="B13" s="1091" t="s">
        <v>838</v>
      </c>
      <c r="C13" s="1093">
        <v>0.25</v>
      </c>
      <c r="D13" s="468" t="s">
        <v>839</v>
      </c>
      <c r="E13" s="467">
        <v>0.25</v>
      </c>
      <c r="F13" s="200" t="s">
        <v>47</v>
      </c>
      <c r="G13" s="200" t="s">
        <v>128</v>
      </c>
      <c r="H13" s="200" t="s">
        <v>840</v>
      </c>
      <c r="I13" s="201">
        <v>45323</v>
      </c>
      <c r="J13" s="88">
        <v>45657</v>
      </c>
    </row>
    <row r="14" spans="1:10" ht="140.25" x14ac:dyDescent="0.25">
      <c r="A14" s="1079"/>
      <c r="B14" s="1092"/>
      <c r="C14" s="1094"/>
      <c r="D14" s="470" t="s">
        <v>841</v>
      </c>
      <c r="E14" s="471">
        <v>0.25</v>
      </c>
      <c r="F14" s="469" t="s">
        <v>47</v>
      </c>
      <c r="G14" s="469" t="s">
        <v>842</v>
      </c>
      <c r="H14" s="469" t="s">
        <v>843</v>
      </c>
      <c r="I14" s="472">
        <v>45383</v>
      </c>
      <c r="J14" s="88">
        <v>45657</v>
      </c>
    </row>
    <row r="15" spans="1:10" ht="51" x14ac:dyDescent="0.25">
      <c r="A15" s="1079"/>
      <c r="B15" s="1092"/>
      <c r="C15" s="1094"/>
      <c r="D15" s="652" t="s">
        <v>844</v>
      </c>
      <c r="E15" s="467">
        <v>0.25</v>
      </c>
      <c r="F15" s="200" t="s">
        <v>47</v>
      </c>
      <c r="G15" s="200" t="s">
        <v>128</v>
      </c>
      <c r="H15" s="468" t="s">
        <v>845</v>
      </c>
      <c r="I15" s="201">
        <v>45300</v>
      </c>
      <c r="J15" s="88">
        <v>45657</v>
      </c>
    </row>
    <row r="16" spans="1:10" ht="63.75" x14ac:dyDescent="0.25">
      <c r="A16" s="1080"/>
      <c r="B16" s="1096"/>
      <c r="C16" s="1095"/>
      <c r="D16" s="470" t="s">
        <v>846</v>
      </c>
      <c r="E16" s="471">
        <v>0.25</v>
      </c>
      <c r="F16" s="469" t="s">
        <v>47</v>
      </c>
      <c r="G16" s="469" t="s">
        <v>847</v>
      </c>
      <c r="H16" s="470" t="s">
        <v>848</v>
      </c>
      <c r="I16" s="472">
        <v>45383</v>
      </c>
      <c r="J16" s="88">
        <v>45657</v>
      </c>
    </row>
    <row r="17" spans="1:10" ht="76.5" x14ac:dyDescent="0.25">
      <c r="A17" s="1084">
        <v>4</v>
      </c>
      <c r="B17" s="1084" t="s">
        <v>849</v>
      </c>
      <c r="C17" s="1071">
        <v>0.15</v>
      </c>
      <c r="D17" s="455" t="s">
        <v>850</v>
      </c>
      <c r="E17" s="456">
        <v>0.5</v>
      </c>
      <c r="F17" s="454" t="s">
        <v>851</v>
      </c>
      <c r="G17" s="454" t="s">
        <v>852</v>
      </c>
      <c r="H17" s="460" t="s">
        <v>853</v>
      </c>
      <c r="I17" s="461">
        <v>45323</v>
      </c>
      <c r="J17" s="464">
        <v>45657</v>
      </c>
    </row>
    <row r="18" spans="1:10" ht="63.75" x14ac:dyDescent="0.25">
      <c r="A18" s="1085"/>
      <c r="B18" s="1085"/>
      <c r="C18" s="1072"/>
      <c r="D18" s="654" t="s">
        <v>854</v>
      </c>
      <c r="E18" s="456">
        <v>0.25</v>
      </c>
      <c r="F18" s="454" t="s">
        <v>851</v>
      </c>
      <c r="G18" s="463" t="s">
        <v>852</v>
      </c>
      <c r="H18" s="454" t="s">
        <v>855</v>
      </c>
      <c r="I18" s="462">
        <v>45323</v>
      </c>
      <c r="J18" s="462">
        <v>45657</v>
      </c>
    </row>
    <row r="19" spans="1:10" ht="63.75" customHeight="1" x14ac:dyDescent="0.25">
      <c r="A19" s="1086"/>
      <c r="B19" s="1086"/>
      <c r="C19" s="1073"/>
      <c r="D19" s="655" t="s">
        <v>856</v>
      </c>
      <c r="E19" s="456">
        <v>0.25</v>
      </c>
      <c r="F19" s="454" t="s">
        <v>851</v>
      </c>
      <c r="G19" s="463" t="s">
        <v>852</v>
      </c>
      <c r="H19" s="454" t="s">
        <v>855</v>
      </c>
      <c r="I19" s="462">
        <v>45323</v>
      </c>
      <c r="J19" s="462">
        <v>45657</v>
      </c>
    </row>
    <row r="20" spans="1:10" ht="45.75" customHeight="1" x14ac:dyDescent="0.25">
      <c r="A20" s="1081">
        <v>5</v>
      </c>
      <c r="B20" s="1091" t="s">
        <v>857</v>
      </c>
      <c r="C20" s="1093">
        <v>0.2</v>
      </c>
      <c r="D20" s="468" t="s">
        <v>858</v>
      </c>
      <c r="E20" s="467">
        <v>0.25</v>
      </c>
      <c r="F20" s="200" t="s">
        <v>47</v>
      </c>
      <c r="G20" s="473" t="s">
        <v>128</v>
      </c>
      <c r="H20" s="653" t="s">
        <v>859</v>
      </c>
      <c r="I20" s="474">
        <v>45323</v>
      </c>
      <c r="J20" s="474">
        <v>45657</v>
      </c>
    </row>
    <row r="21" spans="1:10" ht="38.25" x14ac:dyDescent="0.25">
      <c r="A21" s="1082"/>
      <c r="B21" s="1092"/>
      <c r="C21" s="1094"/>
      <c r="D21" s="468" t="s">
        <v>860</v>
      </c>
      <c r="E21" s="467">
        <v>0.25</v>
      </c>
      <c r="F21" s="200" t="s">
        <v>47</v>
      </c>
      <c r="G21" s="473" t="s">
        <v>128</v>
      </c>
      <c r="H21" s="206" t="s">
        <v>861</v>
      </c>
      <c r="I21" s="205">
        <v>45323</v>
      </c>
      <c r="J21" s="475">
        <v>45657</v>
      </c>
    </row>
    <row r="22" spans="1:10" ht="51" x14ac:dyDescent="0.25">
      <c r="A22" s="1082"/>
      <c r="B22" s="1092"/>
      <c r="C22" s="1094"/>
      <c r="D22" s="468" t="s">
        <v>862</v>
      </c>
      <c r="E22" s="467">
        <v>0.25</v>
      </c>
      <c r="F22" s="200" t="s">
        <v>47</v>
      </c>
      <c r="G22" s="473" t="s">
        <v>128</v>
      </c>
      <c r="H22" s="206" t="s">
        <v>863</v>
      </c>
      <c r="I22" s="205">
        <v>45474</v>
      </c>
      <c r="J22" s="475">
        <v>45657</v>
      </c>
    </row>
    <row r="23" spans="1:10" ht="25.5" x14ac:dyDescent="0.25">
      <c r="A23" s="1083"/>
      <c r="B23" s="1092"/>
      <c r="C23" s="1094"/>
      <c r="D23" s="470" t="s">
        <v>864</v>
      </c>
      <c r="E23" s="471">
        <v>0.25</v>
      </c>
      <c r="F23" s="469" t="s">
        <v>47</v>
      </c>
      <c r="G23" s="476" t="s">
        <v>128</v>
      </c>
      <c r="H23" s="612" t="s">
        <v>865</v>
      </c>
      <c r="I23" s="477">
        <v>45566</v>
      </c>
      <c r="J23" s="478">
        <v>45657</v>
      </c>
    </row>
    <row r="24" spans="1:10" ht="90.75" customHeight="1" x14ac:dyDescent="0.25">
      <c r="A24" s="1084">
        <v>6</v>
      </c>
      <c r="B24" s="1087" t="s">
        <v>866</v>
      </c>
      <c r="C24" s="1071">
        <v>0.15</v>
      </c>
      <c r="D24" s="654" t="s">
        <v>867</v>
      </c>
      <c r="E24" s="456">
        <v>0.33300000000000002</v>
      </c>
      <c r="F24" s="454" t="s">
        <v>868</v>
      </c>
      <c r="G24" s="466" t="s">
        <v>869</v>
      </c>
      <c r="H24" s="454" t="s">
        <v>870</v>
      </c>
      <c r="I24" s="462">
        <v>45383</v>
      </c>
      <c r="J24" s="462">
        <v>45657</v>
      </c>
    </row>
    <row r="25" spans="1:10" ht="63.75" x14ac:dyDescent="0.25">
      <c r="A25" s="1085"/>
      <c r="B25" s="1087"/>
      <c r="C25" s="1072"/>
      <c r="D25" s="455" t="s">
        <v>871</v>
      </c>
      <c r="E25" s="456">
        <v>0.33300000000000002</v>
      </c>
      <c r="F25" s="454" t="s">
        <v>47</v>
      </c>
      <c r="G25" s="454" t="s">
        <v>847</v>
      </c>
      <c r="H25" s="454" t="s">
        <v>872</v>
      </c>
      <c r="I25" s="462">
        <v>45474</v>
      </c>
      <c r="J25" s="462">
        <v>45657</v>
      </c>
    </row>
    <row r="26" spans="1:10" ht="63.75" x14ac:dyDescent="0.25">
      <c r="A26" s="1086"/>
      <c r="B26" s="1087"/>
      <c r="C26" s="1072"/>
      <c r="D26" s="455" t="s">
        <v>873</v>
      </c>
      <c r="E26" s="456">
        <v>0.33300000000000002</v>
      </c>
      <c r="F26" s="454" t="s">
        <v>47</v>
      </c>
      <c r="G26" s="454" t="s">
        <v>874</v>
      </c>
      <c r="H26" s="454" t="s">
        <v>875</v>
      </c>
      <c r="I26" s="462">
        <v>45300</v>
      </c>
      <c r="J26" s="462">
        <v>45657</v>
      </c>
    </row>
    <row r="27" spans="1:10" x14ac:dyDescent="0.25">
      <c r="C27" s="591">
        <v>1</v>
      </c>
    </row>
    <row r="32" spans="1:10" x14ac:dyDescent="0.25">
      <c r="D32" s="458"/>
    </row>
  </sheetData>
  <autoFilter ref="A8:J8"/>
  <mergeCells count="27">
    <mergeCell ref="C24:C26"/>
    <mergeCell ref="A10:A12"/>
    <mergeCell ref="C10:C12"/>
    <mergeCell ref="B10:B12"/>
    <mergeCell ref="B20:B23"/>
    <mergeCell ref="C20:C23"/>
    <mergeCell ref="C13:C16"/>
    <mergeCell ref="B13:B16"/>
    <mergeCell ref="B17:B19"/>
    <mergeCell ref="A13:A16"/>
    <mergeCell ref="A20:A23"/>
    <mergeCell ref="A24:A26"/>
    <mergeCell ref="A17:A19"/>
    <mergeCell ref="B24:B26"/>
    <mergeCell ref="C17:C19"/>
    <mergeCell ref="A1:J1"/>
    <mergeCell ref="A2:C2"/>
    <mergeCell ref="D2:J2"/>
    <mergeCell ref="A3:C3"/>
    <mergeCell ref="D3:J3"/>
    <mergeCell ref="A4:C4"/>
    <mergeCell ref="D4:J4"/>
    <mergeCell ref="A5:C5"/>
    <mergeCell ref="D5:J5"/>
    <mergeCell ref="A7:J7"/>
    <mergeCell ref="A6:C6"/>
    <mergeCell ref="D6:J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5"/>
  <sheetViews>
    <sheetView topLeftCell="H2" workbookViewId="0">
      <selection activeCell="J10" sqref="J10"/>
    </sheetView>
  </sheetViews>
  <sheetFormatPr baseColWidth="10" defaultColWidth="11.42578125" defaultRowHeight="12.75" x14ac:dyDescent="0.2"/>
  <cols>
    <col min="1" max="1" width="8.140625" style="81" customWidth="1"/>
    <col min="2" max="2" width="30.140625" style="81" customWidth="1"/>
    <col min="3" max="3" width="14.140625" style="81" customWidth="1"/>
    <col min="4" max="4" width="46.28515625" style="81" customWidth="1"/>
    <col min="5" max="5" width="15.42578125" style="81" customWidth="1"/>
    <col min="6" max="6" width="19.140625" style="81" customWidth="1"/>
    <col min="7" max="7" width="23.7109375" style="81" customWidth="1"/>
    <col min="8" max="8" width="38.28515625" style="81" customWidth="1"/>
    <col min="9" max="9" width="16.85546875" style="81" customWidth="1"/>
    <col min="10" max="10" width="23.5703125" style="81" customWidth="1"/>
    <col min="11" max="16384" width="11.42578125" style="81"/>
  </cols>
  <sheetData>
    <row r="1" spans="1:10" s="75" customFormat="1" x14ac:dyDescent="0.2">
      <c r="A1" s="72"/>
      <c r="B1" s="73"/>
      <c r="C1" s="73"/>
      <c r="D1" s="73"/>
      <c r="E1" s="73"/>
      <c r="F1" s="73"/>
      <c r="G1" s="73"/>
      <c r="H1" s="73"/>
      <c r="I1" s="73"/>
      <c r="J1" s="74"/>
    </row>
    <row r="2" spans="1:10" s="75" customFormat="1" x14ac:dyDescent="0.2">
      <c r="A2" s="759" t="s">
        <v>41</v>
      </c>
      <c r="B2" s="760"/>
      <c r="C2" s="760"/>
      <c r="D2" s="760"/>
      <c r="E2" s="760"/>
      <c r="F2" s="760"/>
      <c r="G2" s="760"/>
      <c r="H2" s="760"/>
      <c r="I2" s="76"/>
      <c r="J2" s="77"/>
    </row>
    <row r="3" spans="1:10" s="75" customFormat="1" x14ac:dyDescent="0.2">
      <c r="A3" s="757" t="s">
        <v>106</v>
      </c>
      <c r="B3" s="757"/>
      <c r="C3" s="757"/>
      <c r="D3" s="761" t="s">
        <v>876</v>
      </c>
      <c r="E3" s="762"/>
      <c r="F3" s="762"/>
      <c r="G3" s="762"/>
      <c r="H3" s="762"/>
      <c r="I3" s="78"/>
      <c r="J3" s="125"/>
    </row>
    <row r="4" spans="1:10" s="79" customFormat="1" ht="45.75" customHeight="1" x14ac:dyDescent="0.25">
      <c r="A4" s="757" t="s">
        <v>107</v>
      </c>
      <c r="B4" s="757"/>
      <c r="C4" s="757"/>
      <c r="D4" s="761" t="s">
        <v>877</v>
      </c>
      <c r="E4" s="762"/>
      <c r="F4" s="762"/>
      <c r="G4" s="762"/>
      <c r="H4" s="762"/>
      <c r="I4" s="762"/>
      <c r="J4" s="801"/>
    </row>
    <row r="5" spans="1:10" s="79" customFormat="1" ht="34.5" customHeight="1" x14ac:dyDescent="0.25">
      <c r="A5" s="757" t="s">
        <v>44</v>
      </c>
      <c r="B5" s="757"/>
      <c r="C5" s="757"/>
      <c r="D5" s="761" t="s">
        <v>878</v>
      </c>
      <c r="E5" s="762"/>
      <c r="F5" s="762"/>
      <c r="G5" s="762"/>
      <c r="H5" s="762"/>
      <c r="I5" s="762"/>
      <c r="J5" s="801"/>
    </row>
    <row r="6" spans="1:10" s="79" customFormat="1" x14ac:dyDescent="0.25">
      <c r="A6" s="757" t="s">
        <v>110</v>
      </c>
      <c r="B6" s="757"/>
      <c r="C6" s="757"/>
      <c r="D6" s="761" t="s">
        <v>111</v>
      </c>
      <c r="E6" s="762"/>
      <c r="F6" s="762"/>
      <c r="G6" s="762"/>
      <c r="H6" s="762"/>
      <c r="I6" s="154"/>
      <c r="J6" s="155"/>
    </row>
    <row r="7" spans="1:10" s="79" customFormat="1" x14ac:dyDescent="0.25">
      <c r="A7" s="771" t="s">
        <v>112</v>
      </c>
      <c r="B7" s="771"/>
      <c r="C7" s="771"/>
      <c r="D7" s="762" t="s">
        <v>113</v>
      </c>
      <c r="E7" s="762"/>
      <c r="F7" s="762"/>
      <c r="G7" s="762"/>
      <c r="H7" s="762"/>
      <c r="I7" s="762"/>
      <c r="J7" s="801"/>
    </row>
    <row r="8" spans="1:10" ht="15" customHeight="1" x14ac:dyDescent="0.2">
      <c r="A8" s="763" t="s">
        <v>788</v>
      </c>
      <c r="B8" s="763"/>
      <c r="C8" s="763"/>
      <c r="D8" s="763"/>
      <c r="E8" s="763"/>
      <c r="F8" s="763"/>
      <c r="G8" s="763"/>
      <c r="H8" s="763"/>
      <c r="I8" s="763"/>
      <c r="J8" s="764"/>
    </row>
    <row r="9" spans="1:10" ht="38.25" x14ac:dyDescent="0.2">
      <c r="A9" s="184" t="s">
        <v>115</v>
      </c>
      <c r="B9" s="184" t="s">
        <v>116</v>
      </c>
      <c r="C9" s="184" t="s">
        <v>117</v>
      </c>
      <c r="D9" s="184" t="s">
        <v>118</v>
      </c>
      <c r="E9" s="184" t="s">
        <v>119</v>
      </c>
      <c r="F9" s="184" t="s">
        <v>120</v>
      </c>
      <c r="G9" s="184" t="s">
        <v>121</v>
      </c>
      <c r="H9" s="184" t="s">
        <v>122</v>
      </c>
      <c r="I9" s="184" t="s">
        <v>123</v>
      </c>
      <c r="J9" s="184" t="s">
        <v>124</v>
      </c>
    </row>
    <row r="10" spans="1:10" ht="53.25" customHeight="1" x14ac:dyDescent="0.2">
      <c r="A10" s="1097">
        <v>1</v>
      </c>
      <c r="B10" s="1099" t="s">
        <v>879</v>
      </c>
      <c r="C10" s="1101">
        <v>0.1</v>
      </c>
      <c r="D10" s="645" t="s">
        <v>880</v>
      </c>
      <c r="E10" s="511">
        <v>0.5</v>
      </c>
      <c r="F10" s="512" t="s">
        <v>7</v>
      </c>
      <c r="G10" s="512" t="s">
        <v>881</v>
      </c>
      <c r="H10" s="512" t="s">
        <v>882</v>
      </c>
      <c r="I10" s="513">
        <v>45444</v>
      </c>
      <c r="J10" s="513">
        <v>45656</v>
      </c>
    </row>
    <row r="11" spans="1:10" ht="41.25" customHeight="1" x14ac:dyDescent="0.2">
      <c r="A11" s="1098"/>
      <c r="B11" s="1100"/>
      <c r="C11" s="1098"/>
      <c r="D11" s="646" t="s">
        <v>883</v>
      </c>
      <c r="E11" s="514">
        <v>0.5</v>
      </c>
      <c r="F11" s="515" t="s">
        <v>7</v>
      </c>
      <c r="G11" s="516" t="s">
        <v>441</v>
      </c>
      <c r="H11" s="516" t="s">
        <v>884</v>
      </c>
      <c r="I11" s="517">
        <v>45383</v>
      </c>
      <c r="J11" s="517">
        <v>45656</v>
      </c>
    </row>
    <row r="12" spans="1:10" ht="63.75" x14ac:dyDescent="0.2">
      <c r="A12" s="1102">
        <v>2</v>
      </c>
      <c r="B12" s="905" t="s">
        <v>885</v>
      </c>
      <c r="C12" s="1103">
        <v>0.15</v>
      </c>
      <c r="D12" s="647" t="s">
        <v>886</v>
      </c>
      <c r="E12" s="508">
        <v>0.25</v>
      </c>
      <c r="F12" s="360" t="s">
        <v>7</v>
      </c>
      <c r="G12" s="360" t="s">
        <v>7</v>
      </c>
      <c r="H12" s="360" t="s">
        <v>887</v>
      </c>
      <c r="I12" s="509">
        <v>45383</v>
      </c>
      <c r="J12" s="509">
        <v>45503</v>
      </c>
    </row>
    <row r="13" spans="1:10" ht="27" customHeight="1" x14ac:dyDescent="0.2">
      <c r="A13" s="1102"/>
      <c r="B13" s="905"/>
      <c r="C13" s="1102"/>
      <c r="D13" s="648" t="s">
        <v>888</v>
      </c>
      <c r="E13" s="518">
        <v>0.25</v>
      </c>
      <c r="F13" s="519" t="s">
        <v>889</v>
      </c>
      <c r="G13" s="520" t="s">
        <v>7</v>
      </c>
      <c r="H13" s="519" t="s">
        <v>890</v>
      </c>
      <c r="I13" s="521">
        <v>45474</v>
      </c>
      <c r="J13" s="521">
        <v>45656</v>
      </c>
    </row>
    <row r="14" spans="1:10" ht="31.5" customHeight="1" x14ac:dyDescent="0.2">
      <c r="A14" s="1102"/>
      <c r="B14" s="905"/>
      <c r="C14" s="1102"/>
      <c r="D14" s="649" t="s">
        <v>891</v>
      </c>
      <c r="E14" s="522">
        <v>0.25</v>
      </c>
      <c r="F14" s="523" t="s">
        <v>889</v>
      </c>
      <c r="G14" s="417" t="s">
        <v>7</v>
      </c>
      <c r="H14" s="523" t="s">
        <v>892</v>
      </c>
      <c r="I14" s="524">
        <v>45474</v>
      </c>
      <c r="J14" s="524">
        <v>45656</v>
      </c>
    </row>
    <row r="15" spans="1:10" ht="27" customHeight="1" x14ac:dyDescent="0.2">
      <c r="A15" s="1102"/>
      <c r="B15" s="905"/>
      <c r="C15" s="1102"/>
      <c r="D15" s="649" t="s">
        <v>893</v>
      </c>
      <c r="E15" s="522">
        <v>0.25</v>
      </c>
      <c r="F15" s="523" t="s">
        <v>889</v>
      </c>
      <c r="G15" s="417" t="s">
        <v>7</v>
      </c>
      <c r="H15" s="523" t="s">
        <v>894</v>
      </c>
      <c r="I15" s="524">
        <v>45474</v>
      </c>
      <c r="J15" s="524">
        <v>45656</v>
      </c>
    </row>
    <row r="16" spans="1:10" ht="25.5" x14ac:dyDescent="0.2">
      <c r="A16" s="1097">
        <v>3</v>
      </c>
      <c r="B16" s="1105" t="s">
        <v>895</v>
      </c>
      <c r="C16" s="1108">
        <v>0.14000000000000001</v>
      </c>
      <c r="D16" s="645" t="s">
        <v>896</v>
      </c>
      <c r="E16" s="511">
        <v>0.5</v>
      </c>
      <c r="F16" s="512" t="s">
        <v>7</v>
      </c>
      <c r="G16" s="512" t="s">
        <v>7</v>
      </c>
      <c r="H16" s="512" t="s">
        <v>897</v>
      </c>
      <c r="I16" s="513">
        <v>45352</v>
      </c>
      <c r="J16" s="513">
        <v>45656</v>
      </c>
    </row>
    <row r="17" spans="1:10" ht="27" customHeight="1" x14ac:dyDescent="0.2">
      <c r="A17" s="1098"/>
      <c r="B17" s="1107"/>
      <c r="C17" s="1100"/>
      <c r="D17" s="650" t="s">
        <v>898</v>
      </c>
      <c r="E17" s="525">
        <v>0.5</v>
      </c>
      <c r="F17" s="516" t="s">
        <v>7</v>
      </c>
      <c r="G17" s="516" t="s">
        <v>7</v>
      </c>
      <c r="H17" s="516" t="s">
        <v>899</v>
      </c>
      <c r="I17" s="517">
        <v>45352</v>
      </c>
      <c r="J17" s="517">
        <v>45656</v>
      </c>
    </row>
    <row r="18" spans="1:10" ht="33.75" customHeight="1" x14ac:dyDescent="0.2">
      <c r="A18" s="1102">
        <v>4</v>
      </c>
      <c r="B18" s="905" t="s">
        <v>900</v>
      </c>
      <c r="C18" s="526">
        <v>0.05</v>
      </c>
      <c r="D18" s="647" t="s">
        <v>901</v>
      </c>
      <c r="E18" s="508">
        <v>0.5</v>
      </c>
      <c r="F18" s="360" t="s">
        <v>13</v>
      </c>
      <c r="G18" s="360" t="s">
        <v>7</v>
      </c>
      <c r="H18" s="360" t="s">
        <v>902</v>
      </c>
      <c r="I18" s="509">
        <v>45444</v>
      </c>
      <c r="J18" s="509">
        <v>45626</v>
      </c>
    </row>
    <row r="19" spans="1:10" ht="39.75" customHeight="1" x14ac:dyDescent="0.2">
      <c r="A19" s="1102"/>
      <c r="B19" s="905"/>
      <c r="C19" s="527">
        <v>0.05</v>
      </c>
      <c r="D19" s="651" t="s">
        <v>903</v>
      </c>
      <c r="E19" s="527">
        <v>0.5</v>
      </c>
      <c r="F19" s="528" t="s">
        <v>7</v>
      </c>
      <c r="G19" s="528" t="s">
        <v>7</v>
      </c>
      <c r="H19" s="528" t="s">
        <v>904</v>
      </c>
      <c r="I19" s="529">
        <v>45444</v>
      </c>
      <c r="J19" s="529">
        <v>45626</v>
      </c>
    </row>
    <row r="20" spans="1:10" ht="25.5" x14ac:dyDescent="0.2">
      <c r="A20" s="1097">
        <v>5</v>
      </c>
      <c r="B20" s="1105" t="s">
        <v>905</v>
      </c>
      <c r="C20" s="1101">
        <v>0.2</v>
      </c>
      <c r="D20" s="645" t="s">
        <v>906</v>
      </c>
      <c r="E20" s="511">
        <v>0.33</v>
      </c>
      <c r="F20" s="512" t="s">
        <v>7</v>
      </c>
      <c r="G20" s="512" t="s">
        <v>7</v>
      </c>
      <c r="H20" s="530" t="s">
        <v>907</v>
      </c>
      <c r="I20" s="513">
        <v>45413</v>
      </c>
      <c r="J20" s="513">
        <v>45656</v>
      </c>
    </row>
    <row r="21" spans="1:10" ht="24" customHeight="1" x14ac:dyDescent="0.2">
      <c r="A21" s="1104"/>
      <c r="B21" s="1106"/>
      <c r="C21" s="1104"/>
      <c r="D21" s="650" t="s">
        <v>908</v>
      </c>
      <c r="E21" s="525">
        <v>0.33</v>
      </c>
      <c r="F21" s="516" t="s">
        <v>7</v>
      </c>
      <c r="G21" s="516" t="s">
        <v>7</v>
      </c>
      <c r="H21" s="531" t="s">
        <v>909</v>
      </c>
      <c r="I21" s="517">
        <v>45536</v>
      </c>
      <c r="J21" s="517">
        <v>45656</v>
      </c>
    </row>
    <row r="22" spans="1:10" ht="28.5" customHeight="1" x14ac:dyDescent="0.2">
      <c r="A22" s="1098"/>
      <c r="B22" s="1107"/>
      <c r="C22" s="1098"/>
      <c r="D22" s="650" t="s">
        <v>910</v>
      </c>
      <c r="E22" s="525">
        <v>0.33</v>
      </c>
      <c r="F22" s="516" t="s">
        <v>16</v>
      </c>
      <c r="G22" s="516" t="s">
        <v>7</v>
      </c>
      <c r="H22" s="531" t="s">
        <v>911</v>
      </c>
      <c r="I22" s="517">
        <v>45444</v>
      </c>
      <c r="J22" s="517">
        <v>45656</v>
      </c>
    </row>
    <row r="23" spans="1:10" ht="38.25" x14ac:dyDescent="0.2">
      <c r="A23" s="315">
        <v>6</v>
      </c>
      <c r="B23" s="520" t="s">
        <v>912</v>
      </c>
      <c r="C23" s="527">
        <v>0.11</v>
      </c>
      <c r="D23" s="648" t="s">
        <v>913</v>
      </c>
      <c r="E23" s="527">
        <v>1</v>
      </c>
      <c r="F23" s="528" t="s">
        <v>7</v>
      </c>
      <c r="G23" s="528" t="s">
        <v>16</v>
      </c>
      <c r="H23" s="519" t="s">
        <v>914</v>
      </c>
      <c r="I23" s="529">
        <v>45383</v>
      </c>
      <c r="J23" s="529">
        <v>45565</v>
      </c>
    </row>
    <row r="24" spans="1:10" ht="38.25" x14ac:dyDescent="0.2">
      <c r="A24" s="532">
        <v>7</v>
      </c>
      <c r="B24" s="530" t="s">
        <v>915</v>
      </c>
      <c r="C24" s="593">
        <v>0.2</v>
      </c>
      <c r="D24" s="645" t="s">
        <v>916</v>
      </c>
      <c r="E24" s="511">
        <v>1</v>
      </c>
      <c r="F24" s="512" t="s">
        <v>16</v>
      </c>
      <c r="G24" s="512" t="s">
        <v>7</v>
      </c>
      <c r="H24" s="530" t="s">
        <v>917</v>
      </c>
      <c r="I24" s="513">
        <v>45444</v>
      </c>
      <c r="J24" s="513">
        <v>45656</v>
      </c>
    </row>
    <row r="25" spans="1:10" ht="15" x14ac:dyDescent="0.2">
      <c r="A25" s="533"/>
      <c r="B25" s="533"/>
      <c r="C25" s="592">
        <v>1</v>
      </c>
      <c r="D25" s="533"/>
      <c r="E25" s="533"/>
      <c r="F25" s="533"/>
      <c r="G25" s="533"/>
      <c r="H25" s="533"/>
      <c r="I25" s="533"/>
      <c r="J25" s="533"/>
    </row>
  </sheetData>
  <protectedRanges>
    <protectedRange sqref="D9:H9" name="Simulado"/>
  </protectedRanges>
  <autoFilter ref="A9:J9"/>
  <mergeCells count="26">
    <mergeCell ref="A20:A22"/>
    <mergeCell ref="B20:B22"/>
    <mergeCell ref="C20:C22"/>
    <mergeCell ref="A16:A17"/>
    <mergeCell ref="B16:B17"/>
    <mergeCell ref="C16:C17"/>
    <mergeCell ref="A18:A19"/>
    <mergeCell ref="B18:B19"/>
    <mergeCell ref="A10:A11"/>
    <mergeCell ref="B10:B11"/>
    <mergeCell ref="C10:C11"/>
    <mergeCell ref="A12:A15"/>
    <mergeCell ref="B12:B15"/>
    <mergeCell ref="C12:C15"/>
    <mergeCell ref="A5:C5"/>
    <mergeCell ref="D5:J5"/>
    <mergeCell ref="A6:C6"/>
    <mergeCell ref="D6:H6"/>
    <mergeCell ref="A8:J8"/>
    <mergeCell ref="A7:C7"/>
    <mergeCell ref="D7:J7"/>
    <mergeCell ref="A2:H2"/>
    <mergeCell ref="A3:C3"/>
    <mergeCell ref="D3:H3"/>
    <mergeCell ref="A4:C4"/>
    <mergeCell ref="D4:J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37"/>
  <sheetViews>
    <sheetView topLeftCell="A18" zoomScale="64" zoomScaleNormal="64" workbookViewId="0">
      <selection activeCell="G31" sqref="G31"/>
    </sheetView>
  </sheetViews>
  <sheetFormatPr baseColWidth="10" defaultColWidth="10.85546875" defaultRowHeight="15" x14ac:dyDescent="0.2"/>
  <cols>
    <col min="1" max="1" width="20.140625" style="11" customWidth="1"/>
    <col min="2" max="3" width="31.42578125" style="11" customWidth="1"/>
    <col min="4" max="4" width="31.42578125" style="44" customWidth="1"/>
    <col min="5" max="5" width="37" style="11" customWidth="1"/>
    <col min="6" max="6" width="10.85546875" style="11"/>
    <col min="7" max="7" width="17" style="11" bestFit="1" customWidth="1"/>
    <col min="8" max="8" width="17" style="11" customWidth="1"/>
    <col min="9" max="9" width="21" style="11" customWidth="1"/>
    <col min="10" max="10" width="11.42578125" style="11" bestFit="1" customWidth="1"/>
    <col min="11" max="11" width="14.7109375" style="11" bestFit="1" customWidth="1"/>
    <col min="12" max="12" width="21.42578125" style="11" bestFit="1" customWidth="1"/>
    <col min="13" max="13" width="21.42578125" style="11" customWidth="1"/>
    <col min="14" max="14" width="20" style="11" customWidth="1"/>
    <col min="15" max="15" width="12" style="11" customWidth="1"/>
    <col min="16" max="16" width="19.42578125" style="11" customWidth="1"/>
    <col min="17" max="17" width="11.42578125" style="11" customWidth="1"/>
    <col min="18" max="16384" width="10.85546875" style="11"/>
  </cols>
  <sheetData>
    <row r="1" spans="1:167" ht="35.25" customHeight="1" x14ac:dyDescent="0.2">
      <c r="A1" s="7" t="s">
        <v>33</v>
      </c>
      <c r="B1" s="704" t="s">
        <v>34</v>
      </c>
      <c r="C1" s="705"/>
      <c r="D1" s="706"/>
      <c r="E1" s="8"/>
      <c r="F1" s="8"/>
      <c r="G1" s="9"/>
      <c r="H1" s="9"/>
      <c r="I1" s="9"/>
      <c r="J1" s="8"/>
      <c r="K1" s="9"/>
      <c r="L1" s="8"/>
      <c r="M1" s="8"/>
      <c r="N1" s="9"/>
      <c r="O1" s="8"/>
      <c r="P1" s="10"/>
    </row>
    <row r="2" spans="1:167" ht="35.25" customHeight="1" x14ac:dyDescent="0.2">
      <c r="A2" s="7" t="s">
        <v>35</v>
      </c>
      <c r="B2" s="707" t="s">
        <v>36</v>
      </c>
      <c r="C2" s="708"/>
      <c r="D2" s="709"/>
      <c r="E2" s="8"/>
      <c r="F2" s="8"/>
      <c r="G2" s="9"/>
      <c r="H2" s="9"/>
      <c r="I2" s="9"/>
      <c r="J2" s="8"/>
      <c r="K2" s="9"/>
      <c r="L2" s="8"/>
      <c r="M2" s="8"/>
      <c r="N2" s="9"/>
      <c r="O2" s="8"/>
      <c r="P2" s="10"/>
    </row>
    <row r="3" spans="1:167" ht="35.25" customHeight="1" x14ac:dyDescent="0.2">
      <c r="A3" s="7" t="s">
        <v>37</v>
      </c>
      <c r="B3" s="707"/>
      <c r="C3" s="708"/>
      <c r="D3" s="709"/>
      <c r="E3" s="8"/>
      <c r="F3" s="8"/>
      <c r="G3" s="9"/>
      <c r="H3" s="9"/>
      <c r="I3" s="9"/>
      <c r="J3" s="8"/>
      <c r="K3" s="9"/>
      <c r="L3" s="8"/>
      <c r="M3" s="8"/>
      <c r="N3" s="9"/>
      <c r="O3" s="8"/>
      <c r="P3" s="10"/>
    </row>
    <row r="4" spans="1:167" ht="15.75" x14ac:dyDescent="0.2">
      <c r="A4" s="12"/>
      <c r="B4" s="13"/>
      <c r="C4" s="13"/>
      <c r="D4" s="13"/>
      <c r="F4" s="8"/>
      <c r="G4" s="9"/>
      <c r="H4" s="9"/>
      <c r="I4" s="9"/>
      <c r="J4" s="8"/>
      <c r="K4" s="9"/>
      <c r="L4" s="9"/>
      <c r="M4" s="9"/>
      <c r="N4" s="9"/>
      <c r="O4" s="8"/>
      <c r="P4" s="10"/>
    </row>
    <row r="5" spans="1:167" ht="15" customHeight="1" x14ac:dyDescent="0.25">
      <c r="A5" s="710" t="s">
        <v>38</v>
      </c>
      <c r="B5" s="710"/>
      <c r="C5" s="710"/>
      <c r="D5" s="710"/>
      <c r="E5" s="710"/>
      <c r="F5" s="710"/>
      <c r="G5" s="710"/>
      <c r="H5" s="710"/>
      <c r="I5" s="710"/>
      <c r="J5" s="710"/>
      <c r="K5" s="710"/>
      <c r="L5" s="710"/>
      <c r="M5" s="710"/>
      <c r="N5" s="710"/>
      <c r="O5" s="710"/>
      <c r="P5" s="710"/>
    </row>
    <row r="6" spans="1:167" x14ac:dyDescent="0.2">
      <c r="A6" s="711"/>
      <c r="B6" s="711"/>
      <c r="C6" s="711"/>
      <c r="D6" s="711"/>
      <c r="E6" s="711"/>
      <c r="F6" s="711"/>
      <c r="G6" s="711"/>
      <c r="H6" s="711"/>
      <c r="I6" s="711"/>
      <c r="J6" s="711"/>
      <c r="K6" s="711"/>
      <c r="L6" s="711"/>
      <c r="M6" s="711"/>
      <c r="N6" s="711"/>
      <c r="O6" s="711"/>
      <c r="P6" s="711"/>
    </row>
    <row r="7" spans="1:167" ht="45" customHeight="1" x14ac:dyDescent="0.2">
      <c r="A7" s="14" t="s">
        <v>39</v>
      </c>
      <c r="B7" s="712" t="s">
        <v>40</v>
      </c>
      <c r="C7" s="712"/>
      <c r="D7" s="712"/>
      <c r="E7" s="712"/>
      <c r="F7" s="712"/>
      <c r="G7" s="712"/>
      <c r="H7" s="712"/>
      <c r="I7" s="712"/>
      <c r="J7" s="712"/>
      <c r="K7" s="712"/>
      <c r="L7" s="712"/>
      <c r="M7" s="712"/>
      <c r="N7" s="712"/>
      <c r="O7" s="712"/>
      <c r="P7" s="712"/>
    </row>
    <row r="8" spans="1:167" ht="45" customHeight="1" thickBot="1" x14ac:dyDescent="0.25">
      <c r="A8" s="15"/>
      <c r="B8" s="713" t="s">
        <v>41</v>
      </c>
      <c r="C8" s="713"/>
      <c r="D8" s="713"/>
      <c r="E8" s="713"/>
      <c r="F8" s="713"/>
      <c r="G8" s="713"/>
      <c r="H8" s="713"/>
      <c r="I8" s="713"/>
      <c r="J8" s="713"/>
      <c r="K8" s="713"/>
      <c r="L8" s="713"/>
      <c r="M8" s="713"/>
      <c r="N8" s="713"/>
      <c r="O8" s="713"/>
      <c r="P8" s="713"/>
    </row>
    <row r="9" spans="1:167" ht="90.75" customHeight="1" thickBot="1" x14ac:dyDescent="0.25">
      <c r="A9" s="16" t="s">
        <v>42</v>
      </c>
      <c r="B9" s="714" t="s">
        <v>43</v>
      </c>
      <c r="C9" s="715"/>
      <c r="D9" s="715"/>
      <c r="E9" s="715"/>
      <c r="F9" s="715"/>
      <c r="G9" s="715"/>
      <c r="H9" s="715"/>
      <c r="I9" s="715"/>
      <c r="J9" s="715"/>
      <c r="K9" s="715"/>
      <c r="L9" s="715"/>
      <c r="M9" s="715"/>
      <c r="N9" s="715"/>
      <c r="O9" s="715"/>
      <c r="P9" s="715"/>
    </row>
    <row r="10" spans="1:167" ht="45" customHeight="1" thickBot="1" x14ac:dyDescent="0.25">
      <c r="A10" s="16" t="s">
        <v>44</v>
      </c>
      <c r="B10" s="714" t="s">
        <v>45</v>
      </c>
      <c r="C10" s="715"/>
      <c r="D10" s="715"/>
      <c r="E10" s="715"/>
      <c r="F10" s="715"/>
      <c r="G10" s="715"/>
      <c r="H10" s="715"/>
      <c r="I10" s="715"/>
      <c r="J10" s="715"/>
      <c r="K10" s="715"/>
      <c r="L10" s="715"/>
      <c r="M10" s="715"/>
      <c r="N10" s="715"/>
      <c r="O10" s="715"/>
      <c r="P10" s="715"/>
    </row>
    <row r="11" spans="1:167" ht="45" customHeight="1" thickBot="1" x14ac:dyDescent="0.25">
      <c r="A11" s="16" t="s">
        <v>46</v>
      </c>
      <c r="B11" s="714" t="s">
        <v>47</v>
      </c>
      <c r="C11" s="715"/>
      <c r="D11" s="715"/>
      <c r="E11" s="715"/>
      <c r="F11" s="715"/>
      <c r="G11" s="715"/>
      <c r="H11" s="715"/>
      <c r="I11" s="715"/>
      <c r="J11" s="715"/>
      <c r="K11" s="715"/>
      <c r="L11" s="715"/>
      <c r="M11" s="715"/>
      <c r="N11" s="715"/>
      <c r="O11" s="715"/>
      <c r="P11" s="715"/>
    </row>
    <row r="12" spans="1:167" ht="92.25" customHeight="1" thickBot="1" x14ac:dyDescent="0.25">
      <c r="A12" s="16" t="s">
        <v>48</v>
      </c>
      <c r="B12" s="714" t="s">
        <v>49</v>
      </c>
      <c r="C12" s="715"/>
      <c r="D12" s="715"/>
      <c r="E12" s="715"/>
      <c r="F12" s="715"/>
      <c r="G12" s="715"/>
      <c r="H12" s="715"/>
      <c r="I12" s="715"/>
      <c r="J12" s="715"/>
      <c r="K12" s="715"/>
      <c r="L12" s="715"/>
      <c r="M12" s="715"/>
      <c r="N12" s="715"/>
      <c r="O12" s="715"/>
      <c r="P12" s="715"/>
    </row>
    <row r="13" spans="1:167" ht="15.75" thickBot="1" x14ac:dyDescent="0.25">
      <c r="A13" s="702"/>
      <c r="B13" s="703"/>
      <c r="C13" s="703"/>
      <c r="D13" s="703"/>
      <c r="E13" s="703"/>
      <c r="F13" s="703"/>
      <c r="G13" s="703"/>
      <c r="H13" s="703"/>
      <c r="I13" s="703"/>
      <c r="J13" s="703"/>
      <c r="K13" s="703"/>
      <c r="L13" s="703"/>
      <c r="M13" s="703"/>
      <c r="N13" s="703"/>
      <c r="O13" s="703"/>
      <c r="P13" s="703"/>
    </row>
    <row r="14" spans="1:167" s="25" customFormat="1" ht="55.5" customHeight="1" thickBot="1" x14ac:dyDescent="0.3">
      <c r="A14" s="17" t="s">
        <v>50</v>
      </c>
      <c r="B14" s="17" t="s">
        <v>51</v>
      </c>
      <c r="C14" s="18" t="s">
        <v>52</v>
      </c>
      <c r="D14" s="17" t="s">
        <v>53</v>
      </c>
      <c r="E14" s="19" t="s">
        <v>54</v>
      </c>
      <c r="F14" s="20" t="s">
        <v>55</v>
      </c>
      <c r="G14" s="21" t="s">
        <v>56</v>
      </c>
      <c r="H14" s="21" t="s">
        <v>57</v>
      </c>
      <c r="I14" s="21"/>
      <c r="J14" s="20" t="s">
        <v>58</v>
      </c>
      <c r="K14" s="20" t="s">
        <v>59</v>
      </c>
      <c r="L14" s="16" t="s">
        <v>60</v>
      </c>
      <c r="M14" s="20" t="s">
        <v>61</v>
      </c>
      <c r="N14" s="20" t="s">
        <v>62</v>
      </c>
      <c r="O14" s="19" t="s">
        <v>63</v>
      </c>
      <c r="P14" s="20" t="s">
        <v>64</v>
      </c>
      <c r="Q14" s="22"/>
      <c r="R14" s="23"/>
      <c r="S14" s="24"/>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row>
    <row r="15" spans="1:167" ht="60" x14ac:dyDescent="0.2">
      <c r="A15" s="716" t="s">
        <v>65</v>
      </c>
      <c r="B15" s="716" t="s">
        <v>66</v>
      </c>
      <c r="C15" s="721" t="s">
        <v>67</v>
      </c>
      <c r="D15" s="26" t="s">
        <v>67</v>
      </c>
      <c r="E15" s="27" t="s">
        <v>68</v>
      </c>
      <c r="F15" s="722">
        <f>+J15+J16</f>
        <v>0.125</v>
      </c>
      <c r="G15" s="49" t="e">
        <f>+'4. Talento Humano'!#REF!</f>
        <v>#REF!</v>
      </c>
      <c r="H15" s="47" t="e">
        <f>+'4. Talento Humano'!#REF!</f>
        <v>#REF!</v>
      </c>
      <c r="I15" s="29" t="e">
        <f>H15*J15/F15</f>
        <v>#REF!</v>
      </c>
      <c r="J15" s="30">
        <v>6.25E-2</v>
      </c>
      <c r="K15" s="29" t="e">
        <f>G15*J15/F15</f>
        <v>#REF!</v>
      </c>
      <c r="L15" s="724" t="e">
        <f>SUM(K15:K16)</f>
        <v>#REF!</v>
      </c>
      <c r="M15" s="724" t="e">
        <f>SUM(I15:I16)</f>
        <v>#REF!</v>
      </c>
      <c r="N15" s="729" t="s">
        <v>67</v>
      </c>
      <c r="O15" s="730"/>
      <c r="P15" s="731"/>
      <c r="R15" s="32"/>
      <c r="S15" s="33"/>
    </row>
    <row r="16" spans="1:167" ht="87" customHeight="1" thickBot="1" x14ac:dyDescent="0.25">
      <c r="A16" s="717"/>
      <c r="B16" s="719"/>
      <c r="C16" s="721"/>
      <c r="D16" s="26" t="s">
        <v>14</v>
      </c>
      <c r="E16" s="27" t="s">
        <v>69</v>
      </c>
      <c r="F16" s="723"/>
      <c r="G16" s="47" t="e">
        <f>+#REF!</f>
        <v>#REF!</v>
      </c>
      <c r="H16" s="47" t="e">
        <f>+#REF!</f>
        <v>#REF!</v>
      </c>
      <c r="I16" s="30" t="e">
        <f>H16*J16/F15</f>
        <v>#REF!</v>
      </c>
      <c r="J16" s="30">
        <v>6.25E-2</v>
      </c>
      <c r="K16" s="29" t="e">
        <f>G16*J16/F15</f>
        <v>#REF!</v>
      </c>
      <c r="L16" s="725"/>
      <c r="M16" s="725"/>
      <c r="N16" s="718"/>
      <c r="O16" s="730"/>
      <c r="P16" s="730"/>
      <c r="Q16" s="34"/>
      <c r="R16" s="32"/>
      <c r="S16" s="33"/>
    </row>
    <row r="17" spans="1:17" ht="90" customHeight="1" x14ac:dyDescent="0.2">
      <c r="A17" s="717"/>
      <c r="B17" s="719"/>
      <c r="C17" s="732" t="s">
        <v>70</v>
      </c>
      <c r="D17" s="26" t="s">
        <v>28</v>
      </c>
      <c r="E17" s="27" t="s">
        <v>71</v>
      </c>
      <c r="F17" s="727">
        <f>+J17+J18</f>
        <v>0.125</v>
      </c>
      <c r="G17" s="49" t="e">
        <f>+#REF!</f>
        <v>#REF!</v>
      </c>
      <c r="H17" s="47" t="e">
        <f>+#REF!</f>
        <v>#REF!</v>
      </c>
      <c r="I17" s="30" t="e">
        <f>H17*J17/F17</f>
        <v>#REF!</v>
      </c>
      <c r="J17" s="30">
        <v>6.25E-2</v>
      </c>
      <c r="K17" s="29" t="e">
        <f>G17*J17/F17</f>
        <v>#REF!</v>
      </c>
      <c r="L17" s="724" t="e">
        <f>SUM(K17:K18)</f>
        <v>#REF!</v>
      </c>
      <c r="M17" s="724" t="e">
        <f>SUM(I17:I18)</f>
        <v>#REF!</v>
      </c>
      <c r="N17" s="35" t="s">
        <v>7</v>
      </c>
      <c r="O17" s="735"/>
      <c r="P17" s="731"/>
    </row>
    <row r="18" spans="1:17" ht="77.25" customHeight="1" x14ac:dyDescent="0.2">
      <c r="A18" s="717"/>
      <c r="B18" s="719"/>
      <c r="C18" s="733"/>
      <c r="D18" s="26" t="s">
        <v>10</v>
      </c>
      <c r="E18" s="36" t="s">
        <v>72</v>
      </c>
      <c r="F18" s="723"/>
      <c r="G18" s="47" t="e">
        <f>+#REF!</f>
        <v>#REF!</v>
      </c>
      <c r="H18" s="47" t="e">
        <f>+#REF!</f>
        <v>#REF!</v>
      </c>
      <c r="I18" s="48" t="e">
        <f>H18*J18/F17</f>
        <v>#REF!</v>
      </c>
      <c r="J18" s="30">
        <v>6.25E-2</v>
      </c>
      <c r="K18" s="29" t="e">
        <f>G18*J18/F17</f>
        <v>#REF!</v>
      </c>
      <c r="L18" s="734"/>
      <c r="M18" s="734"/>
      <c r="N18" s="37" t="s">
        <v>73</v>
      </c>
      <c r="O18" s="731"/>
      <c r="P18" s="730"/>
    </row>
    <row r="19" spans="1:17" ht="69.75" customHeight="1" x14ac:dyDescent="0.2">
      <c r="A19" s="717"/>
      <c r="B19" s="719"/>
      <c r="C19" s="726" t="s">
        <v>74</v>
      </c>
      <c r="D19" s="26" t="s">
        <v>22</v>
      </c>
      <c r="E19" s="38" t="s">
        <v>75</v>
      </c>
      <c r="F19" s="727">
        <f>+J19+J20+J21+J22+J23+J25+J26</f>
        <v>0.4375</v>
      </c>
      <c r="G19" s="47" t="e">
        <f>+#REF!</f>
        <v>#REF!</v>
      </c>
      <c r="H19" s="47" t="e">
        <f>+#REF!</f>
        <v>#REF!</v>
      </c>
      <c r="I19" s="30" t="e">
        <f>H19*J19/F19</f>
        <v>#REF!</v>
      </c>
      <c r="J19" s="30">
        <v>6.25E-2</v>
      </c>
      <c r="K19" s="29" t="e">
        <f>G19*J19/F19</f>
        <v>#REF!</v>
      </c>
      <c r="L19" s="727" t="e">
        <f>SUM(K19:K26)</f>
        <v>#REF!</v>
      </c>
      <c r="M19" s="727" t="e">
        <f>+I19+I20+I21+I22+I23+I25+I26</f>
        <v>#REF!</v>
      </c>
      <c r="N19" s="26" t="s">
        <v>16</v>
      </c>
      <c r="O19" s="736"/>
      <c r="P19" s="736"/>
    </row>
    <row r="20" spans="1:17" ht="100.5" customHeight="1" x14ac:dyDescent="0.2">
      <c r="A20" s="717"/>
      <c r="B20" s="719"/>
      <c r="C20" s="726"/>
      <c r="D20" s="26" t="s">
        <v>15</v>
      </c>
      <c r="E20" s="27" t="s">
        <v>76</v>
      </c>
      <c r="F20" s="728"/>
      <c r="G20" s="47" t="e">
        <f>+#REF!</f>
        <v>#REF!</v>
      </c>
      <c r="H20" s="47" t="e">
        <f>+#REF!</f>
        <v>#REF!</v>
      </c>
      <c r="I20" s="30" t="e">
        <f>H20*J20/F19</f>
        <v>#REF!</v>
      </c>
      <c r="J20" s="30">
        <v>6.25E-2</v>
      </c>
      <c r="K20" s="29" t="e">
        <f>G20*J20/F19</f>
        <v>#REF!</v>
      </c>
      <c r="L20" s="728"/>
      <c r="M20" s="728"/>
      <c r="N20" s="26" t="s">
        <v>16</v>
      </c>
      <c r="O20" s="735"/>
      <c r="P20" s="735"/>
    </row>
    <row r="21" spans="1:17" ht="80.25" customHeight="1" x14ac:dyDescent="0.2">
      <c r="A21" s="717"/>
      <c r="B21" s="719"/>
      <c r="C21" s="726"/>
      <c r="D21" s="26" t="s">
        <v>77</v>
      </c>
      <c r="E21" s="27" t="s">
        <v>78</v>
      </c>
      <c r="F21" s="728"/>
      <c r="G21" s="47" t="e">
        <f>+#REF!</f>
        <v>#REF!</v>
      </c>
      <c r="H21" s="47" t="e">
        <f>+#REF!</f>
        <v>#REF!</v>
      </c>
      <c r="I21" s="30" t="e">
        <f>H21*J21/F19</f>
        <v>#REF!</v>
      </c>
      <c r="J21" s="30">
        <v>6.25E-2</v>
      </c>
      <c r="K21" s="29" t="e">
        <f>G21*J21/F19</f>
        <v>#REF!</v>
      </c>
      <c r="L21" s="728"/>
      <c r="M21" s="728"/>
      <c r="N21" s="26" t="s">
        <v>9</v>
      </c>
      <c r="O21" s="735"/>
      <c r="P21" s="735"/>
    </row>
    <row r="22" spans="1:17" ht="90" x14ac:dyDescent="0.2">
      <c r="A22" s="717"/>
      <c r="B22" s="719"/>
      <c r="C22" s="726"/>
      <c r="D22" s="26" t="s">
        <v>79</v>
      </c>
      <c r="E22" s="38" t="s">
        <v>80</v>
      </c>
      <c r="F22" s="728"/>
      <c r="G22" s="47" t="e">
        <f>+#REF!</f>
        <v>#REF!</v>
      </c>
      <c r="H22" s="47" t="e">
        <f>+#REF!</f>
        <v>#REF!</v>
      </c>
      <c r="I22" s="30" t="e">
        <f>H22*J22/F19</f>
        <v>#REF!</v>
      </c>
      <c r="J22" s="30">
        <v>6.25E-2</v>
      </c>
      <c r="K22" s="29" t="e">
        <f>G22*J22/F19</f>
        <v>#REF!</v>
      </c>
      <c r="L22" s="728"/>
      <c r="M22" s="728"/>
      <c r="N22" s="35" t="s">
        <v>81</v>
      </c>
      <c r="O22" s="735"/>
      <c r="P22" s="735"/>
    </row>
    <row r="23" spans="1:17" ht="150" x14ac:dyDescent="0.2">
      <c r="A23" s="717"/>
      <c r="B23" s="719"/>
      <c r="C23" s="726"/>
      <c r="D23" s="26" t="s">
        <v>82</v>
      </c>
      <c r="E23" s="38" t="s">
        <v>83</v>
      </c>
      <c r="F23" s="728"/>
      <c r="G23" s="47" t="e">
        <f>+#REF!</f>
        <v>#REF!</v>
      </c>
      <c r="H23" s="47" t="e">
        <f>+#REF!</f>
        <v>#REF!</v>
      </c>
      <c r="I23" s="30" t="e">
        <f>H23*J23/F19</f>
        <v>#REF!</v>
      </c>
      <c r="J23" s="30">
        <v>6.25E-2</v>
      </c>
      <c r="K23" s="29" t="e">
        <f>G23*J23/F19</f>
        <v>#REF!</v>
      </c>
      <c r="L23" s="728"/>
      <c r="M23" s="728"/>
      <c r="N23" s="26" t="s">
        <v>84</v>
      </c>
      <c r="O23" s="735"/>
      <c r="P23" s="735"/>
    </row>
    <row r="24" spans="1:17" ht="45.75" hidden="1" customHeight="1" x14ac:dyDescent="0.2">
      <c r="A24" s="717"/>
      <c r="B24" s="719"/>
      <c r="C24" s="726"/>
      <c r="D24" s="26" t="s">
        <v>85</v>
      </c>
      <c r="E24" s="38"/>
      <c r="F24" s="728"/>
      <c r="G24" s="29"/>
      <c r="H24" s="29"/>
      <c r="I24" s="30" t="e">
        <f t="shared" ref="I24" si="0">H24*J24/F24</f>
        <v>#DIV/0!</v>
      </c>
      <c r="J24" s="30">
        <v>6.25E-2</v>
      </c>
      <c r="K24" s="29"/>
      <c r="L24" s="728"/>
      <c r="M24" s="728"/>
      <c r="N24" s="26" t="s">
        <v>9</v>
      </c>
      <c r="O24" s="735"/>
      <c r="P24" s="735"/>
    </row>
    <row r="25" spans="1:17" ht="65.25" customHeight="1" x14ac:dyDescent="0.2">
      <c r="A25" s="717"/>
      <c r="B25" s="719"/>
      <c r="C25" s="726"/>
      <c r="D25" s="26" t="s">
        <v>86</v>
      </c>
      <c r="E25" s="36" t="s">
        <v>87</v>
      </c>
      <c r="F25" s="728"/>
      <c r="G25" s="47" t="e">
        <f>+#REF!</f>
        <v>#REF!</v>
      </c>
      <c r="H25" s="47" t="e">
        <f>+#REF!</f>
        <v>#REF!</v>
      </c>
      <c r="I25" s="30" t="e">
        <f>H25*J25/F19</f>
        <v>#REF!</v>
      </c>
      <c r="J25" s="30">
        <v>6.25E-2</v>
      </c>
      <c r="K25" s="29" t="e">
        <f>G25*J25/F19</f>
        <v>#REF!</v>
      </c>
      <c r="L25" s="728"/>
      <c r="M25" s="728"/>
      <c r="N25" s="35" t="s">
        <v>81</v>
      </c>
      <c r="O25" s="735"/>
      <c r="P25" s="735"/>
    </row>
    <row r="26" spans="1:17" ht="120" x14ac:dyDescent="0.2">
      <c r="A26" s="717"/>
      <c r="B26" s="719"/>
      <c r="C26" s="726"/>
      <c r="D26" s="26" t="s">
        <v>88</v>
      </c>
      <c r="E26" s="27" t="s">
        <v>89</v>
      </c>
      <c r="F26" s="723"/>
      <c r="G26" s="50" t="e">
        <f>+#REF!</f>
        <v>#REF!</v>
      </c>
      <c r="H26" s="50" t="e">
        <f>+#REF!</f>
        <v>#REF!</v>
      </c>
      <c r="I26" s="30" t="e">
        <f>H26*J26/F19</f>
        <v>#REF!</v>
      </c>
      <c r="J26" s="30">
        <v>6.25E-2</v>
      </c>
      <c r="K26" s="29" t="e">
        <f>G26*J26/F19</f>
        <v>#REF!</v>
      </c>
      <c r="L26" s="723"/>
      <c r="M26" s="723"/>
      <c r="N26" s="26" t="s">
        <v>73</v>
      </c>
      <c r="O26" s="731"/>
      <c r="P26" s="731"/>
    </row>
    <row r="27" spans="1:17" ht="90" x14ac:dyDescent="0.2">
      <c r="A27" s="717"/>
      <c r="B27" s="719"/>
      <c r="C27" s="39" t="s">
        <v>90</v>
      </c>
      <c r="D27" s="26" t="s">
        <v>91</v>
      </c>
      <c r="E27" s="27" t="s">
        <v>92</v>
      </c>
      <c r="F27" s="28">
        <v>6.25E-2</v>
      </c>
      <c r="G27" s="47" t="e">
        <f>+#REF!</f>
        <v>#REF!</v>
      </c>
      <c r="H27" s="47" t="e">
        <f>+#REF!</f>
        <v>#REF!</v>
      </c>
      <c r="I27" s="30" t="e">
        <f>H27*J27/F27</f>
        <v>#REF!</v>
      </c>
      <c r="J27" s="30">
        <v>6.25E-2</v>
      </c>
      <c r="K27" s="29" t="e">
        <f>G27*J27/F27</f>
        <v>#REF!</v>
      </c>
      <c r="L27" s="28" t="e">
        <f>SUM(K27)</f>
        <v>#REF!</v>
      </c>
      <c r="M27" s="28" t="e">
        <f>+I27</f>
        <v>#REF!</v>
      </c>
      <c r="N27" s="26" t="s">
        <v>7</v>
      </c>
      <c r="O27" s="40"/>
      <c r="P27" s="31"/>
      <c r="Q27" s="34"/>
    </row>
    <row r="28" spans="1:17" ht="90" x14ac:dyDescent="0.2">
      <c r="A28" s="717"/>
      <c r="B28" s="719"/>
      <c r="C28" s="737" t="s">
        <v>93</v>
      </c>
      <c r="D28" s="26" t="s">
        <v>24</v>
      </c>
      <c r="E28" s="38" t="s">
        <v>94</v>
      </c>
      <c r="F28" s="727">
        <f>+J28+J29+J30</f>
        <v>0.12989999999999999</v>
      </c>
      <c r="G28" s="50" t="e">
        <f>+#REF!</f>
        <v>#REF!</v>
      </c>
      <c r="H28" s="50" t="e">
        <f>+#REF!</f>
        <v>#REF!</v>
      </c>
      <c r="I28" s="30" t="e">
        <f>H28*J28/F28</f>
        <v>#REF!</v>
      </c>
      <c r="J28" s="30">
        <v>4.3299999999999998E-2</v>
      </c>
      <c r="K28" s="29" t="e">
        <f>G28*J28/F28</f>
        <v>#REF!</v>
      </c>
      <c r="L28" s="727" t="e">
        <f>SUM(K28:K30)</f>
        <v>#REF!</v>
      </c>
      <c r="M28" s="727" t="e">
        <f>SUM(I28:I30)</f>
        <v>#REF!</v>
      </c>
      <c r="N28" s="26" t="s">
        <v>95</v>
      </c>
      <c r="O28" s="736"/>
      <c r="P28" s="736"/>
      <c r="Q28" s="34"/>
    </row>
    <row r="29" spans="1:17" ht="30" x14ac:dyDescent="0.2">
      <c r="A29" s="717"/>
      <c r="B29" s="719"/>
      <c r="C29" s="737"/>
      <c r="D29" s="26" t="s">
        <v>96</v>
      </c>
      <c r="E29" s="38"/>
      <c r="F29" s="728"/>
      <c r="G29" s="47" t="e">
        <f>+#REF!</f>
        <v>#REF!</v>
      </c>
      <c r="H29" s="47" t="e">
        <f>+#REF!</f>
        <v>#REF!</v>
      </c>
      <c r="I29" s="30" t="e">
        <f>H29*J29/F28</f>
        <v>#REF!</v>
      </c>
      <c r="J29" s="30">
        <v>4.3299999999999998E-2</v>
      </c>
      <c r="K29" s="41" t="e">
        <f>+G29*J29/F28</f>
        <v>#REF!</v>
      </c>
      <c r="L29" s="728"/>
      <c r="M29" s="728"/>
      <c r="N29" s="26" t="s">
        <v>7</v>
      </c>
      <c r="O29" s="735"/>
      <c r="P29" s="735"/>
      <c r="Q29" s="34"/>
    </row>
    <row r="30" spans="1:17" ht="89.25" customHeight="1" x14ac:dyDescent="0.2">
      <c r="A30" s="717"/>
      <c r="B30" s="719"/>
      <c r="C30" s="737"/>
      <c r="D30" s="26" t="s">
        <v>97</v>
      </c>
      <c r="E30" s="27" t="s">
        <v>98</v>
      </c>
      <c r="F30" s="723"/>
      <c r="G30" s="47" t="e">
        <f>+#REF!</f>
        <v>#REF!</v>
      </c>
      <c r="H30" s="47" t="e">
        <f>+#REF!</f>
        <v>#REF!</v>
      </c>
      <c r="I30" s="30" t="e">
        <f>H30*J30/F28</f>
        <v>#REF!</v>
      </c>
      <c r="J30" s="30">
        <v>4.3299999999999998E-2</v>
      </c>
      <c r="K30" s="29" t="e">
        <f>G30*J30/F28</f>
        <v>#REF!</v>
      </c>
      <c r="L30" s="723"/>
      <c r="M30" s="723"/>
      <c r="N30" s="26" t="s">
        <v>99</v>
      </c>
      <c r="O30" s="731"/>
      <c r="P30" s="731"/>
      <c r="Q30" s="34"/>
    </row>
    <row r="31" spans="1:17" ht="101.25" customHeight="1" x14ac:dyDescent="0.2">
      <c r="A31" s="717"/>
      <c r="B31" s="719"/>
      <c r="C31" s="42" t="s">
        <v>100</v>
      </c>
      <c r="D31" s="26" t="s">
        <v>100</v>
      </c>
      <c r="E31" s="27" t="s">
        <v>101</v>
      </c>
      <c r="F31" s="28">
        <v>6.25E-2</v>
      </c>
      <c r="G31" s="47" t="e">
        <f>+#REF!</f>
        <v>#REF!</v>
      </c>
      <c r="H31" s="47" t="e">
        <f>+#REF!</f>
        <v>#REF!</v>
      </c>
      <c r="I31" s="30" t="e">
        <f>H31*J31/F31</f>
        <v>#REF!</v>
      </c>
      <c r="J31" s="30">
        <v>6.25E-2</v>
      </c>
      <c r="K31" s="29" t="e">
        <f>G31*J31/F31</f>
        <v>#REF!</v>
      </c>
      <c r="L31" s="28" t="e">
        <f>SUM(K31)</f>
        <v>#REF!</v>
      </c>
      <c r="M31" s="28" t="e">
        <f>+I31</f>
        <v>#REF!</v>
      </c>
      <c r="N31" s="26" t="s">
        <v>7</v>
      </c>
      <c r="O31" s="40"/>
      <c r="P31" s="31"/>
      <c r="Q31" s="34"/>
    </row>
    <row r="32" spans="1:17" ht="75" x14ac:dyDescent="0.2">
      <c r="A32" s="718"/>
      <c r="B32" s="720"/>
      <c r="C32" s="43" t="s">
        <v>26</v>
      </c>
      <c r="D32" s="26" t="s">
        <v>26</v>
      </c>
      <c r="E32" s="38" t="s">
        <v>102</v>
      </c>
      <c r="F32" s="28">
        <v>6.25E-2</v>
      </c>
      <c r="G32" s="50" t="e">
        <f>+#REF!</f>
        <v>#REF!</v>
      </c>
      <c r="H32" s="50" t="e">
        <f>+#REF!</f>
        <v>#REF!</v>
      </c>
      <c r="I32" s="30" t="e">
        <f>H32*J32/F32</f>
        <v>#REF!</v>
      </c>
      <c r="J32" s="30">
        <v>6.25E-2</v>
      </c>
      <c r="K32" s="29" t="e">
        <f>G32*J32/F32</f>
        <v>#REF!</v>
      </c>
      <c r="L32" s="28" t="e">
        <f>SUM(K32)</f>
        <v>#REF!</v>
      </c>
      <c r="M32" s="28" t="e">
        <f>+L32</f>
        <v>#REF!</v>
      </c>
      <c r="N32" s="26" t="s">
        <v>103</v>
      </c>
      <c r="O32" s="31"/>
      <c r="P32" s="31"/>
    </row>
    <row r="33" spans="3:13" ht="15.75" x14ac:dyDescent="0.25">
      <c r="F33" s="34">
        <f>SUM(F15:F32)</f>
        <v>1.0049000000000001</v>
      </c>
      <c r="L33" s="45" t="e">
        <f>SUMPRODUCT($F15:$F32,$L15:$L32)</f>
        <v>#REF!</v>
      </c>
      <c r="M33" s="45" t="e">
        <f>SUMPRODUCT($F15:$F32,$M15:$M32)</f>
        <v>#REF!</v>
      </c>
    </row>
    <row r="34" spans="3:13" x14ac:dyDescent="0.2">
      <c r="K34" s="46"/>
    </row>
    <row r="35" spans="3:13" x14ac:dyDescent="0.2">
      <c r="F35" s="34"/>
      <c r="K35" s="46"/>
    </row>
    <row r="36" spans="3:13" x14ac:dyDescent="0.2">
      <c r="K36" s="46"/>
    </row>
    <row r="37" spans="3:13" x14ac:dyDescent="0.2">
      <c r="C37" s="11" t="s">
        <v>104</v>
      </c>
      <c r="K37" s="46"/>
    </row>
  </sheetData>
  <mergeCells count="39">
    <mergeCell ref="O19:O26"/>
    <mergeCell ref="P19:P26"/>
    <mergeCell ref="C28:C30"/>
    <mergeCell ref="F28:F30"/>
    <mergeCell ref="L28:L30"/>
    <mergeCell ref="M28:M30"/>
    <mergeCell ref="O28:O30"/>
    <mergeCell ref="P28:P30"/>
    <mergeCell ref="M19:M26"/>
    <mergeCell ref="N15:N16"/>
    <mergeCell ref="O15:O16"/>
    <mergeCell ref="P15:P16"/>
    <mergeCell ref="C17:C18"/>
    <mergeCell ref="F17:F18"/>
    <mergeCell ref="L17:L18"/>
    <mergeCell ref="M17:M18"/>
    <mergeCell ref="O17:O18"/>
    <mergeCell ref="P17:P18"/>
    <mergeCell ref="M15:M16"/>
    <mergeCell ref="A15:A32"/>
    <mergeCell ref="B15:B32"/>
    <mergeCell ref="C15:C16"/>
    <mergeCell ref="F15:F16"/>
    <mergeCell ref="L15:L16"/>
    <mergeCell ref="C19:C26"/>
    <mergeCell ref="F19:F26"/>
    <mergeCell ref="L19:L26"/>
    <mergeCell ref="A13:P13"/>
    <mergeCell ref="B1:D1"/>
    <mergeCell ref="B2:D2"/>
    <mergeCell ref="B3:D3"/>
    <mergeCell ref="A5:P5"/>
    <mergeCell ref="A6:P6"/>
    <mergeCell ref="B7:P7"/>
    <mergeCell ref="B8:P8"/>
    <mergeCell ref="B9:P9"/>
    <mergeCell ref="B10:P10"/>
    <mergeCell ref="B11:P11"/>
    <mergeCell ref="B12:P12"/>
  </mergeCells>
  <conditionalFormatting sqref="L18:L19">
    <cfRule type="cellIs" dxfId="177" priority="22" operator="between">
      <formula>0.6</formula>
      <formula>0.8</formula>
    </cfRule>
    <cfRule type="cellIs" dxfId="176" priority="23" operator="lessThan">
      <formula>0.6</formula>
    </cfRule>
    <cfRule type="cellIs" dxfId="175" priority="24" operator="greaterThan">
      <formula>0.8</formula>
    </cfRule>
  </conditionalFormatting>
  <conditionalFormatting sqref="L19">
    <cfRule type="cellIs" dxfId="174" priority="32" operator="between">
      <formula>0.15</formula>
      <formula>0.2</formula>
    </cfRule>
    <cfRule type="cellIs" dxfId="173" priority="34" operator="greaterThan">
      <formula>0.2</formula>
    </cfRule>
    <cfRule type="containsText" dxfId="172" priority="35" operator="containsText" text="0%">
      <formula>NOT(ISERROR(SEARCH("0%",L19)))</formula>
    </cfRule>
  </conditionalFormatting>
  <conditionalFormatting sqref="L15:M15">
    <cfRule type="cellIs" dxfId="171" priority="18" operator="between">
      <formula>0.15</formula>
      <formula>0.2</formula>
    </cfRule>
    <cfRule type="cellIs" dxfId="170" priority="19" operator="lessThan">
      <formula>0.15</formula>
    </cfRule>
    <cfRule type="cellIs" dxfId="169" priority="20" operator="greaterThan">
      <formula>0.2</formula>
    </cfRule>
    <cfRule type="containsText" dxfId="168" priority="21" operator="containsText" text="0%">
      <formula>NOT(ISERROR(SEARCH("0%",L15)))</formula>
    </cfRule>
  </conditionalFormatting>
  <conditionalFormatting sqref="L15:M17">
    <cfRule type="cellIs" dxfId="167" priority="15" operator="between">
      <formula>0.6</formula>
      <formula>0.8</formula>
    </cfRule>
    <cfRule type="cellIs" dxfId="166" priority="16" operator="lessThan">
      <formula>0.6</formula>
    </cfRule>
    <cfRule type="cellIs" dxfId="165" priority="17" operator="greaterThan">
      <formula>0.8</formula>
    </cfRule>
  </conditionalFormatting>
  <conditionalFormatting sqref="L17:M17">
    <cfRule type="cellIs" dxfId="164" priority="25" operator="between">
      <formula>0.15</formula>
      <formula>0.2</formula>
    </cfRule>
    <cfRule type="cellIs" dxfId="163" priority="26" operator="lessThan">
      <formula>0.15</formula>
    </cfRule>
    <cfRule type="cellIs" dxfId="162" priority="27" operator="greaterThan">
      <formula>0.2</formula>
    </cfRule>
    <cfRule type="containsText" dxfId="161" priority="28" operator="containsText" text="0%">
      <formula>NOT(ISERROR(SEARCH("0%",L17)))</formula>
    </cfRule>
  </conditionalFormatting>
  <conditionalFormatting sqref="L19:M19">
    <cfRule type="cellIs" dxfId="160" priority="12" operator="lessThan">
      <formula>0.15</formula>
    </cfRule>
  </conditionalFormatting>
  <conditionalFormatting sqref="L27:M29">
    <cfRule type="cellIs" dxfId="159" priority="1" operator="between">
      <formula>0.6</formula>
      <formula>0.8</formula>
    </cfRule>
    <cfRule type="cellIs" dxfId="158" priority="2" operator="lessThan">
      <formula>0.6</formula>
    </cfRule>
    <cfRule type="cellIs" dxfId="157" priority="3" operator="greaterThan">
      <formula>0.8</formula>
    </cfRule>
    <cfRule type="cellIs" dxfId="156" priority="4" operator="between">
      <formula>0.15</formula>
      <formula>0.2</formula>
    </cfRule>
    <cfRule type="cellIs" dxfId="155" priority="5" operator="lessThan">
      <formula>0.15</formula>
    </cfRule>
    <cfRule type="cellIs" dxfId="154" priority="6" operator="greaterThan">
      <formula>0.2</formula>
    </cfRule>
    <cfRule type="containsText" dxfId="153" priority="7" operator="containsText" text="0%">
      <formula>NOT(ISERROR(SEARCH("0%",L27)))</formula>
    </cfRule>
  </conditionalFormatting>
  <conditionalFormatting sqref="L31:M32">
    <cfRule type="cellIs" dxfId="152" priority="36" operator="between">
      <formula>0.6</formula>
      <formula>0.8</formula>
    </cfRule>
    <cfRule type="cellIs" dxfId="151" priority="37" operator="lessThan">
      <formula>0.6</formula>
    </cfRule>
    <cfRule type="cellIs" dxfId="150" priority="38" operator="greaterThan">
      <formula>0.8</formula>
    </cfRule>
    <cfRule type="cellIs" dxfId="149" priority="39" operator="between">
      <formula>0.15</formula>
      <formula>0.2</formula>
    </cfRule>
    <cfRule type="cellIs" dxfId="148" priority="40" operator="lessThan">
      <formula>0.15</formula>
    </cfRule>
    <cfRule type="cellIs" dxfId="147" priority="41" operator="greaterThan">
      <formula>0.2</formula>
    </cfRule>
    <cfRule type="containsText" dxfId="146" priority="42" operator="containsText" text="0%">
      <formula>NOT(ISERROR(SEARCH("0%",L31)))</formula>
    </cfRule>
  </conditionalFormatting>
  <conditionalFormatting sqref="M19">
    <cfRule type="cellIs" dxfId="145" priority="8" operator="between">
      <formula>0.6</formula>
      <formula>0.8</formula>
    </cfRule>
    <cfRule type="cellIs" dxfId="144" priority="9" operator="lessThan">
      <formula>0.6</formula>
    </cfRule>
    <cfRule type="cellIs" dxfId="143" priority="10" operator="greaterThan">
      <formula>0.8</formula>
    </cfRule>
    <cfRule type="cellIs" dxfId="142" priority="11" operator="between">
      <formula>0.15</formula>
      <formula>0.2</formula>
    </cfRule>
    <cfRule type="cellIs" dxfId="141" priority="13" operator="greaterThan">
      <formula>0.2</formula>
    </cfRule>
    <cfRule type="containsText" dxfId="140" priority="14" operator="containsText" text="0%">
      <formula>NOT(ISERROR(SEARCH("0%",M19)))</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zoomScale="110" zoomScaleNormal="110" workbookViewId="0">
      <selection activeCell="D7" sqref="D7:J7"/>
    </sheetView>
  </sheetViews>
  <sheetFormatPr baseColWidth="10" defaultColWidth="11.42578125" defaultRowHeight="12.75" x14ac:dyDescent="0.2"/>
  <cols>
    <col min="1" max="1" width="8.140625" style="81" customWidth="1"/>
    <col min="2" max="2" width="42.42578125" style="81" customWidth="1"/>
    <col min="3" max="3" width="11.42578125" style="81"/>
    <col min="4" max="4" width="35.7109375" style="81" customWidth="1"/>
    <col min="5" max="5" width="28" style="81" customWidth="1"/>
    <col min="6" max="6" width="22" style="81" customWidth="1"/>
    <col min="7" max="7" width="25" style="81" customWidth="1"/>
    <col min="8" max="8" width="38.28515625" style="124" customWidth="1"/>
    <col min="9" max="9" width="16.85546875" style="124" customWidth="1"/>
    <col min="10" max="10" width="23.5703125" style="124" customWidth="1"/>
    <col min="11" max="228" width="11.42578125" style="81"/>
    <col min="229" max="229" width="8.140625" style="81" customWidth="1"/>
    <col min="230" max="230" width="30.140625" style="81" customWidth="1"/>
    <col min="231" max="231" width="16.5703125" style="81" customWidth="1"/>
    <col min="232" max="232" width="35.7109375" style="81" customWidth="1"/>
    <col min="233" max="233" width="28" style="81" customWidth="1"/>
    <col min="234" max="234" width="22" style="81" customWidth="1"/>
    <col min="235" max="235" width="25" style="81" customWidth="1"/>
    <col min="236" max="236" width="38.28515625" style="81" customWidth="1"/>
    <col min="237" max="237" width="16.85546875" style="81" customWidth="1"/>
    <col min="238" max="238" width="23.5703125" style="81" customWidth="1"/>
    <col min="239" max="484" width="11.42578125" style="81"/>
    <col min="485" max="485" width="8.140625" style="81" customWidth="1"/>
    <col min="486" max="486" width="30.140625" style="81" customWidth="1"/>
    <col min="487" max="487" width="16.5703125" style="81" customWidth="1"/>
    <col min="488" max="488" width="35.7109375" style="81" customWidth="1"/>
    <col min="489" max="489" width="28" style="81" customWidth="1"/>
    <col min="490" max="490" width="22" style="81" customWidth="1"/>
    <col min="491" max="491" width="25" style="81" customWidth="1"/>
    <col min="492" max="492" width="38.28515625" style="81" customWidth="1"/>
    <col min="493" max="493" width="16.85546875" style="81" customWidth="1"/>
    <col min="494" max="494" width="23.5703125" style="81" customWidth="1"/>
    <col min="495" max="740" width="11.42578125" style="81"/>
    <col min="741" max="741" width="8.140625" style="81" customWidth="1"/>
    <col min="742" max="742" width="30.140625" style="81" customWidth="1"/>
    <col min="743" max="743" width="16.5703125" style="81" customWidth="1"/>
    <col min="744" max="744" width="35.7109375" style="81" customWidth="1"/>
    <col min="745" max="745" width="28" style="81" customWidth="1"/>
    <col min="746" max="746" width="22" style="81" customWidth="1"/>
    <col min="747" max="747" width="25" style="81" customWidth="1"/>
    <col min="748" max="748" width="38.28515625" style="81" customWidth="1"/>
    <col min="749" max="749" width="16.85546875" style="81" customWidth="1"/>
    <col min="750" max="750" width="23.5703125" style="81" customWidth="1"/>
    <col min="751" max="996" width="11.42578125" style="81"/>
    <col min="997" max="997" width="8.140625" style="81" customWidth="1"/>
    <col min="998" max="998" width="30.140625" style="81" customWidth="1"/>
    <col min="999" max="999" width="16.5703125" style="81" customWidth="1"/>
    <col min="1000" max="1000" width="35.7109375" style="81" customWidth="1"/>
    <col min="1001" max="1001" width="28" style="81" customWidth="1"/>
    <col min="1002" max="1002" width="22" style="81" customWidth="1"/>
    <col min="1003" max="1003" width="25" style="81" customWidth="1"/>
    <col min="1004" max="1004" width="38.28515625" style="81" customWidth="1"/>
    <col min="1005" max="1005" width="16.85546875" style="81" customWidth="1"/>
    <col min="1006" max="1006" width="23.5703125" style="81" customWidth="1"/>
    <col min="1007" max="1252" width="11.42578125" style="81"/>
    <col min="1253" max="1253" width="8.140625" style="81" customWidth="1"/>
    <col min="1254" max="1254" width="30.140625" style="81" customWidth="1"/>
    <col min="1255" max="1255" width="16.5703125" style="81" customWidth="1"/>
    <col min="1256" max="1256" width="35.7109375" style="81" customWidth="1"/>
    <col min="1257" max="1257" width="28" style="81" customWidth="1"/>
    <col min="1258" max="1258" width="22" style="81" customWidth="1"/>
    <col min="1259" max="1259" width="25" style="81" customWidth="1"/>
    <col min="1260" max="1260" width="38.28515625" style="81" customWidth="1"/>
    <col min="1261" max="1261" width="16.85546875" style="81" customWidth="1"/>
    <col min="1262" max="1262" width="23.5703125" style="81" customWidth="1"/>
    <col min="1263" max="1508" width="11.42578125" style="81"/>
    <col min="1509" max="1509" width="8.140625" style="81" customWidth="1"/>
    <col min="1510" max="1510" width="30.140625" style="81" customWidth="1"/>
    <col min="1511" max="1511" width="16.5703125" style="81" customWidth="1"/>
    <col min="1512" max="1512" width="35.7109375" style="81" customWidth="1"/>
    <col min="1513" max="1513" width="28" style="81" customWidth="1"/>
    <col min="1514" max="1514" width="22" style="81" customWidth="1"/>
    <col min="1515" max="1515" width="25" style="81" customWidth="1"/>
    <col min="1516" max="1516" width="38.28515625" style="81" customWidth="1"/>
    <col min="1517" max="1517" width="16.85546875" style="81" customWidth="1"/>
    <col min="1518" max="1518" width="23.5703125" style="81" customWidth="1"/>
    <col min="1519" max="1764" width="11.42578125" style="81"/>
    <col min="1765" max="1765" width="8.140625" style="81" customWidth="1"/>
    <col min="1766" max="1766" width="30.140625" style="81" customWidth="1"/>
    <col min="1767" max="1767" width="16.5703125" style="81" customWidth="1"/>
    <col min="1768" max="1768" width="35.7109375" style="81" customWidth="1"/>
    <col min="1769" max="1769" width="28" style="81" customWidth="1"/>
    <col min="1770" max="1770" width="22" style="81" customWidth="1"/>
    <col min="1771" max="1771" width="25" style="81" customWidth="1"/>
    <col min="1772" max="1772" width="38.28515625" style="81" customWidth="1"/>
    <col min="1773" max="1773" width="16.85546875" style="81" customWidth="1"/>
    <col min="1774" max="1774" width="23.5703125" style="81" customWidth="1"/>
    <col min="1775" max="2020" width="11.42578125" style="81"/>
    <col min="2021" max="2021" width="8.140625" style="81" customWidth="1"/>
    <col min="2022" max="2022" width="30.140625" style="81" customWidth="1"/>
    <col min="2023" max="2023" width="16.5703125" style="81" customWidth="1"/>
    <col min="2024" max="2024" width="35.7109375" style="81" customWidth="1"/>
    <col min="2025" max="2025" width="28" style="81" customWidth="1"/>
    <col min="2026" max="2026" width="22" style="81" customWidth="1"/>
    <col min="2027" max="2027" width="25" style="81" customWidth="1"/>
    <col min="2028" max="2028" width="38.28515625" style="81" customWidth="1"/>
    <col min="2029" max="2029" width="16.85546875" style="81" customWidth="1"/>
    <col min="2030" max="2030" width="23.5703125" style="81" customWidth="1"/>
    <col min="2031" max="2276" width="11.42578125" style="81"/>
    <col min="2277" max="2277" width="8.140625" style="81" customWidth="1"/>
    <col min="2278" max="2278" width="30.140625" style="81" customWidth="1"/>
    <col min="2279" max="2279" width="16.5703125" style="81" customWidth="1"/>
    <col min="2280" max="2280" width="35.7109375" style="81" customWidth="1"/>
    <col min="2281" max="2281" width="28" style="81" customWidth="1"/>
    <col min="2282" max="2282" width="22" style="81" customWidth="1"/>
    <col min="2283" max="2283" width="25" style="81" customWidth="1"/>
    <col min="2284" max="2284" width="38.28515625" style="81" customWidth="1"/>
    <col min="2285" max="2285" width="16.85546875" style="81" customWidth="1"/>
    <col min="2286" max="2286" width="23.5703125" style="81" customWidth="1"/>
    <col min="2287" max="2532" width="11.42578125" style="81"/>
    <col min="2533" max="2533" width="8.140625" style="81" customWidth="1"/>
    <col min="2534" max="2534" width="30.140625" style="81" customWidth="1"/>
    <col min="2535" max="2535" width="16.5703125" style="81" customWidth="1"/>
    <col min="2536" max="2536" width="35.7109375" style="81" customWidth="1"/>
    <col min="2537" max="2537" width="28" style="81" customWidth="1"/>
    <col min="2538" max="2538" width="22" style="81" customWidth="1"/>
    <col min="2539" max="2539" width="25" style="81" customWidth="1"/>
    <col min="2540" max="2540" width="38.28515625" style="81" customWidth="1"/>
    <col min="2541" max="2541" width="16.85546875" style="81" customWidth="1"/>
    <col min="2542" max="2542" width="23.5703125" style="81" customWidth="1"/>
    <col min="2543" max="2788" width="11.42578125" style="81"/>
    <col min="2789" max="2789" width="8.140625" style="81" customWidth="1"/>
    <col min="2790" max="2790" width="30.140625" style="81" customWidth="1"/>
    <col min="2791" max="2791" width="16.5703125" style="81" customWidth="1"/>
    <col min="2792" max="2792" width="35.7109375" style="81" customWidth="1"/>
    <col min="2793" max="2793" width="28" style="81" customWidth="1"/>
    <col min="2794" max="2794" width="22" style="81" customWidth="1"/>
    <col min="2795" max="2795" width="25" style="81" customWidth="1"/>
    <col min="2796" max="2796" width="38.28515625" style="81" customWidth="1"/>
    <col min="2797" max="2797" width="16.85546875" style="81" customWidth="1"/>
    <col min="2798" max="2798" width="23.5703125" style="81" customWidth="1"/>
    <col min="2799" max="3044" width="11.42578125" style="81"/>
    <col min="3045" max="3045" width="8.140625" style="81" customWidth="1"/>
    <col min="3046" max="3046" width="30.140625" style="81" customWidth="1"/>
    <col min="3047" max="3047" width="16.5703125" style="81" customWidth="1"/>
    <col min="3048" max="3048" width="35.7109375" style="81" customWidth="1"/>
    <col min="3049" max="3049" width="28" style="81" customWidth="1"/>
    <col min="3050" max="3050" width="22" style="81" customWidth="1"/>
    <col min="3051" max="3051" width="25" style="81" customWidth="1"/>
    <col min="3052" max="3052" width="38.28515625" style="81" customWidth="1"/>
    <col min="3053" max="3053" width="16.85546875" style="81" customWidth="1"/>
    <col min="3054" max="3054" width="23.5703125" style="81" customWidth="1"/>
    <col min="3055" max="3300" width="11.42578125" style="81"/>
    <col min="3301" max="3301" width="8.140625" style="81" customWidth="1"/>
    <col min="3302" max="3302" width="30.140625" style="81" customWidth="1"/>
    <col min="3303" max="3303" width="16.5703125" style="81" customWidth="1"/>
    <col min="3304" max="3304" width="35.7109375" style="81" customWidth="1"/>
    <col min="3305" max="3305" width="28" style="81" customWidth="1"/>
    <col min="3306" max="3306" width="22" style="81" customWidth="1"/>
    <col min="3307" max="3307" width="25" style="81" customWidth="1"/>
    <col min="3308" max="3308" width="38.28515625" style="81" customWidth="1"/>
    <col min="3309" max="3309" width="16.85546875" style="81" customWidth="1"/>
    <col min="3310" max="3310" width="23.5703125" style="81" customWidth="1"/>
    <col min="3311" max="3556" width="11.42578125" style="81"/>
    <col min="3557" max="3557" width="8.140625" style="81" customWidth="1"/>
    <col min="3558" max="3558" width="30.140625" style="81" customWidth="1"/>
    <col min="3559" max="3559" width="16.5703125" style="81" customWidth="1"/>
    <col min="3560" max="3560" width="35.7109375" style="81" customWidth="1"/>
    <col min="3561" max="3561" width="28" style="81" customWidth="1"/>
    <col min="3562" max="3562" width="22" style="81" customWidth="1"/>
    <col min="3563" max="3563" width="25" style="81" customWidth="1"/>
    <col min="3564" max="3564" width="38.28515625" style="81" customWidth="1"/>
    <col min="3565" max="3565" width="16.85546875" style="81" customWidth="1"/>
    <col min="3566" max="3566" width="23.5703125" style="81" customWidth="1"/>
    <col min="3567" max="3812" width="11.42578125" style="81"/>
    <col min="3813" max="3813" width="8.140625" style="81" customWidth="1"/>
    <col min="3814" max="3814" width="30.140625" style="81" customWidth="1"/>
    <col min="3815" max="3815" width="16.5703125" style="81" customWidth="1"/>
    <col min="3816" max="3816" width="35.7109375" style="81" customWidth="1"/>
    <col min="3817" max="3817" width="28" style="81" customWidth="1"/>
    <col min="3818" max="3818" width="22" style="81" customWidth="1"/>
    <col min="3819" max="3819" width="25" style="81" customWidth="1"/>
    <col min="3820" max="3820" width="38.28515625" style="81" customWidth="1"/>
    <col min="3821" max="3821" width="16.85546875" style="81" customWidth="1"/>
    <col min="3822" max="3822" width="23.5703125" style="81" customWidth="1"/>
    <col min="3823" max="4068" width="11.42578125" style="81"/>
    <col min="4069" max="4069" width="8.140625" style="81" customWidth="1"/>
    <col min="4070" max="4070" width="30.140625" style="81" customWidth="1"/>
    <col min="4071" max="4071" width="16.5703125" style="81" customWidth="1"/>
    <col min="4072" max="4072" width="35.7109375" style="81" customWidth="1"/>
    <col min="4073" max="4073" width="28" style="81" customWidth="1"/>
    <col min="4074" max="4074" width="22" style="81" customWidth="1"/>
    <col min="4075" max="4075" width="25" style="81" customWidth="1"/>
    <col min="4076" max="4076" width="38.28515625" style="81" customWidth="1"/>
    <col min="4077" max="4077" width="16.85546875" style="81" customWidth="1"/>
    <col min="4078" max="4078" width="23.5703125" style="81" customWidth="1"/>
    <col min="4079" max="4324" width="11.42578125" style="81"/>
    <col min="4325" max="4325" width="8.140625" style="81" customWidth="1"/>
    <col min="4326" max="4326" width="30.140625" style="81" customWidth="1"/>
    <col min="4327" max="4327" width="16.5703125" style="81" customWidth="1"/>
    <col min="4328" max="4328" width="35.7109375" style="81" customWidth="1"/>
    <col min="4329" max="4329" width="28" style="81" customWidth="1"/>
    <col min="4330" max="4330" width="22" style="81" customWidth="1"/>
    <col min="4331" max="4331" width="25" style="81" customWidth="1"/>
    <col min="4332" max="4332" width="38.28515625" style="81" customWidth="1"/>
    <col min="4333" max="4333" width="16.85546875" style="81" customWidth="1"/>
    <col min="4334" max="4334" width="23.5703125" style="81" customWidth="1"/>
    <col min="4335" max="4580" width="11.42578125" style="81"/>
    <col min="4581" max="4581" width="8.140625" style="81" customWidth="1"/>
    <col min="4582" max="4582" width="30.140625" style="81" customWidth="1"/>
    <col min="4583" max="4583" width="16.5703125" style="81" customWidth="1"/>
    <col min="4584" max="4584" width="35.7109375" style="81" customWidth="1"/>
    <col min="4585" max="4585" width="28" style="81" customWidth="1"/>
    <col min="4586" max="4586" width="22" style="81" customWidth="1"/>
    <col min="4587" max="4587" width="25" style="81" customWidth="1"/>
    <col min="4588" max="4588" width="38.28515625" style="81" customWidth="1"/>
    <col min="4589" max="4589" width="16.85546875" style="81" customWidth="1"/>
    <col min="4590" max="4590" width="23.5703125" style="81" customWidth="1"/>
    <col min="4591" max="4836" width="11.42578125" style="81"/>
    <col min="4837" max="4837" width="8.140625" style="81" customWidth="1"/>
    <col min="4838" max="4838" width="30.140625" style="81" customWidth="1"/>
    <col min="4839" max="4839" width="16.5703125" style="81" customWidth="1"/>
    <col min="4840" max="4840" width="35.7109375" style="81" customWidth="1"/>
    <col min="4841" max="4841" width="28" style="81" customWidth="1"/>
    <col min="4842" max="4842" width="22" style="81" customWidth="1"/>
    <col min="4843" max="4843" width="25" style="81" customWidth="1"/>
    <col min="4844" max="4844" width="38.28515625" style="81" customWidth="1"/>
    <col min="4845" max="4845" width="16.85546875" style="81" customWidth="1"/>
    <col min="4846" max="4846" width="23.5703125" style="81" customWidth="1"/>
    <col min="4847" max="5092" width="11.42578125" style="81"/>
    <col min="5093" max="5093" width="8.140625" style="81" customWidth="1"/>
    <col min="5094" max="5094" width="30.140625" style="81" customWidth="1"/>
    <col min="5095" max="5095" width="16.5703125" style="81" customWidth="1"/>
    <col min="5096" max="5096" width="35.7109375" style="81" customWidth="1"/>
    <col min="5097" max="5097" width="28" style="81" customWidth="1"/>
    <col min="5098" max="5098" width="22" style="81" customWidth="1"/>
    <col min="5099" max="5099" width="25" style="81" customWidth="1"/>
    <col min="5100" max="5100" width="38.28515625" style="81" customWidth="1"/>
    <col min="5101" max="5101" width="16.85546875" style="81" customWidth="1"/>
    <col min="5102" max="5102" width="23.5703125" style="81" customWidth="1"/>
    <col min="5103" max="5348" width="11.42578125" style="81"/>
    <col min="5349" max="5349" width="8.140625" style="81" customWidth="1"/>
    <col min="5350" max="5350" width="30.140625" style="81" customWidth="1"/>
    <col min="5351" max="5351" width="16.5703125" style="81" customWidth="1"/>
    <col min="5352" max="5352" width="35.7109375" style="81" customWidth="1"/>
    <col min="5353" max="5353" width="28" style="81" customWidth="1"/>
    <col min="5354" max="5354" width="22" style="81" customWidth="1"/>
    <col min="5355" max="5355" width="25" style="81" customWidth="1"/>
    <col min="5356" max="5356" width="38.28515625" style="81" customWidth="1"/>
    <col min="5357" max="5357" width="16.85546875" style="81" customWidth="1"/>
    <col min="5358" max="5358" width="23.5703125" style="81" customWidth="1"/>
    <col min="5359" max="5604" width="11.42578125" style="81"/>
    <col min="5605" max="5605" width="8.140625" style="81" customWidth="1"/>
    <col min="5606" max="5606" width="30.140625" style="81" customWidth="1"/>
    <col min="5607" max="5607" width="16.5703125" style="81" customWidth="1"/>
    <col min="5608" max="5608" width="35.7109375" style="81" customWidth="1"/>
    <col min="5609" max="5609" width="28" style="81" customWidth="1"/>
    <col min="5610" max="5610" width="22" style="81" customWidth="1"/>
    <col min="5611" max="5611" width="25" style="81" customWidth="1"/>
    <col min="5612" max="5612" width="38.28515625" style="81" customWidth="1"/>
    <col min="5613" max="5613" width="16.85546875" style="81" customWidth="1"/>
    <col min="5614" max="5614" width="23.5703125" style="81" customWidth="1"/>
    <col min="5615" max="5860" width="11.42578125" style="81"/>
    <col min="5861" max="5861" width="8.140625" style="81" customWidth="1"/>
    <col min="5862" max="5862" width="30.140625" style="81" customWidth="1"/>
    <col min="5863" max="5863" width="16.5703125" style="81" customWidth="1"/>
    <col min="5864" max="5864" width="35.7109375" style="81" customWidth="1"/>
    <col min="5865" max="5865" width="28" style="81" customWidth="1"/>
    <col min="5866" max="5866" width="22" style="81" customWidth="1"/>
    <col min="5867" max="5867" width="25" style="81" customWidth="1"/>
    <col min="5868" max="5868" width="38.28515625" style="81" customWidth="1"/>
    <col min="5869" max="5869" width="16.85546875" style="81" customWidth="1"/>
    <col min="5870" max="5870" width="23.5703125" style="81" customWidth="1"/>
    <col min="5871" max="6116" width="11.42578125" style="81"/>
    <col min="6117" max="6117" width="8.140625" style="81" customWidth="1"/>
    <col min="6118" max="6118" width="30.140625" style="81" customWidth="1"/>
    <col min="6119" max="6119" width="16.5703125" style="81" customWidth="1"/>
    <col min="6120" max="6120" width="35.7109375" style="81" customWidth="1"/>
    <col min="6121" max="6121" width="28" style="81" customWidth="1"/>
    <col min="6122" max="6122" width="22" style="81" customWidth="1"/>
    <col min="6123" max="6123" width="25" style="81" customWidth="1"/>
    <col min="6124" max="6124" width="38.28515625" style="81" customWidth="1"/>
    <col min="6125" max="6125" width="16.85546875" style="81" customWidth="1"/>
    <col min="6126" max="6126" width="23.5703125" style="81" customWidth="1"/>
    <col min="6127" max="6372" width="11.42578125" style="81"/>
    <col min="6373" max="6373" width="8.140625" style="81" customWidth="1"/>
    <col min="6374" max="6374" width="30.140625" style="81" customWidth="1"/>
    <col min="6375" max="6375" width="16.5703125" style="81" customWidth="1"/>
    <col min="6376" max="6376" width="35.7109375" style="81" customWidth="1"/>
    <col min="6377" max="6377" width="28" style="81" customWidth="1"/>
    <col min="6378" max="6378" width="22" style="81" customWidth="1"/>
    <col min="6379" max="6379" width="25" style="81" customWidth="1"/>
    <col min="6380" max="6380" width="38.28515625" style="81" customWidth="1"/>
    <col min="6381" max="6381" width="16.85546875" style="81" customWidth="1"/>
    <col min="6382" max="6382" width="23.5703125" style="81" customWidth="1"/>
    <col min="6383" max="6628" width="11.42578125" style="81"/>
    <col min="6629" max="6629" width="8.140625" style="81" customWidth="1"/>
    <col min="6630" max="6630" width="30.140625" style="81" customWidth="1"/>
    <col min="6631" max="6631" width="16.5703125" style="81" customWidth="1"/>
    <col min="6632" max="6632" width="35.7109375" style="81" customWidth="1"/>
    <col min="6633" max="6633" width="28" style="81" customWidth="1"/>
    <col min="6634" max="6634" width="22" style="81" customWidth="1"/>
    <col min="6635" max="6635" width="25" style="81" customWidth="1"/>
    <col min="6636" max="6636" width="38.28515625" style="81" customWidth="1"/>
    <col min="6637" max="6637" width="16.85546875" style="81" customWidth="1"/>
    <col min="6638" max="6638" width="23.5703125" style="81" customWidth="1"/>
    <col min="6639" max="6884" width="11.42578125" style="81"/>
    <col min="6885" max="6885" width="8.140625" style="81" customWidth="1"/>
    <col min="6886" max="6886" width="30.140625" style="81" customWidth="1"/>
    <col min="6887" max="6887" width="16.5703125" style="81" customWidth="1"/>
    <col min="6888" max="6888" width="35.7109375" style="81" customWidth="1"/>
    <col min="6889" max="6889" width="28" style="81" customWidth="1"/>
    <col min="6890" max="6890" width="22" style="81" customWidth="1"/>
    <col min="6891" max="6891" width="25" style="81" customWidth="1"/>
    <col min="6892" max="6892" width="38.28515625" style="81" customWidth="1"/>
    <col min="6893" max="6893" width="16.85546875" style="81" customWidth="1"/>
    <col min="6894" max="6894" width="23.5703125" style="81" customWidth="1"/>
    <col min="6895" max="7140" width="11.42578125" style="81"/>
    <col min="7141" max="7141" width="8.140625" style="81" customWidth="1"/>
    <col min="7142" max="7142" width="30.140625" style="81" customWidth="1"/>
    <col min="7143" max="7143" width="16.5703125" style="81" customWidth="1"/>
    <col min="7144" max="7144" width="35.7109375" style="81" customWidth="1"/>
    <col min="7145" max="7145" width="28" style="81" customWidth="1"/>
    <col min="7146" max="7146" width="22" style="81" customWidth="1"/>
    <col min="7147" max="7147" width="25" style="81" customWidth="1"/>
    <col min="7148" max="7148" width="38.28515625" style="81" customWidth="1"/>
    <col min="7149" max="7149" width="16.85546875" style="81" customWidth="1"/>
    <col min="7150" max="7150" width="23.5703125" style="81" customWidth="1"/>
    <col min="7151" max="7396" width="11.42578125" style="81"/>
    <col min="7397" max="7397" width="8.140625" style="81" customWidth="1"/>
    <col min="7398" max="7398" width="30.140625" style="81" customWidth="1"/>
    <col min="7399" max="7399" width="16.5703125" style="81" customWidth="1"/>
    <col min="7400" max="7400" width="35.7109375" style="81" customWidth="1"/>
    <col min="7401" max="7401" width="28" style="81" customWidth="1"/>
    <col min="7402" max="7402" width="22" style="81" customWidth="1"/>
    <col min="7403" max="7403" width="25" style="81" customWidth="1"/>
    <col min="7404" max="7404" width="38.28515625" style="81" customWidth="1"/>
    <col min="7405" max="7405" width="16.85546875" style="81" customWidth="1"/>
    <col min="7406" max="7406" width="23.5703125" style="81" customWidth="1"/>
    <col min="7407" max="7652" width="11.42578125" style="81"/>
    <col min="7653" max="7653" width="8.140625" style="81" customWidth="1"/>
    <col min="7654" max="7654" width="30.140625" style="81" customWidth="1"/>
    <col min="7655" max="7655" width="16.5703125" style="81" customWidth="1"/>
    <col min="7656" max="7656" width="35.7109375" style="81" customWidth="1"/>
    <col min="7657" max="7657" width="28" style="81" customWidth="1"/>
    <col min="7658" max="7658" width="22" style="81" customWidth="1"/>
    <col min="7659" max="7659" width="25" style="81" customWidth="1"/>
    <col min="7660" max="7660" width="38.28515625" style="81" customWidth="1"/>
    <col min="7661" max="7661" width="16.85546875" style="81" customWidth="1"/>
    <col min="7662" max="7662" width="23.5703125" style="81" customWidth="1"/>
    <col min="7663" max="7908" width="11.42578125" style="81"/>
    <col min="7909" max="7909" width="8.140625" style="81" customWidth="1"/>
    <col min="7910" max="7910" width="30.140625" style="81" customWidth="1"/>
    <col min="7911" max="7911" width="16.5703125" style="81" customWidth="1"/>
    <col min="7912" max="7912" width="35.7109375" style="81" customWidth="1"/>
    <col min="7913" max="7913" width="28" style="81" customWidth="1"/>
    <col min="7914" max="7914" width="22" style="81" customWidth="1"/>
    <col min="7915" max="7915" width="25" style="81" customWidth="1"/>
    <col min="7916" max="7916" width="38.28515625" style="81" customWidth="1"/>
    <col min="7917" max="7917" width="16.85546875" style="81" customWidth="1"/>
    <col min="7918" max="7918" width="23.5703125" style="81" customWidth="1"/>
    <col min="7919" max="8164" width="11.42578125" style="81"/>
    <col min="8165" max="8165" width="8.140625" style="81" customWidth="1"/>
    <col min="8166" max="8166" width="30.140625" style="81" customWidth="1"/>
    <col min="8167" max="8167" width="16.5703125" style="81" customWidth="1"/>
    <col min="8168" max="8168" width="35.7109375" style="81" customWidth="1"/>
    <col min="8169" max="8169" width="28" style="81" customWidth="1"/>
    <col min="8170" max="8170" width="22" style="81" customWidth="1"/>
    <col min="8171" max="8171" width="25" style="81" customWidth="1"/>
    <col min="8172" max="8172" width="38.28515625" style="81" customWidth="1"/>
    <col min="8173" max="8173" width="16.85546875" style="81" customWidth="1"/>
    <col min="8174" max="8174" width="23.5703125" style="81" customWidth="1"/>
    <col min="8175" max="8420" width="11.42578125" style="81"/>
    <col min="8421" max="8421" width="8.140625" style="81" customWidth="1"/>
    <col min="8422" max="8422" width="30.140625" style="81" customWidth="1"/>
    <col min="8423" max="8423" width="16.5703125" style="81" customWidth="1"/>
    <col min="8424" max="8424" width="35.7109375" style="81" customWidth="1"/>
    <col min="8425" max="8425" width="28" style="81" customWidth="1"/>
    <col min="8426" max="8426" width="22" style="81" customWidth="1"/>
    <col min="8427" max="8427" width="25" style="81" customWidth="1"/>
    <col min="8428" max="8428" width="38.28515625" style="81" customWidth="1"/>
    <col min="8429" max="8429" width="16.85546875" style="81" customWidth="1"/>
    <col min="8430" max="8430" width="23.5703125" style="81" customWidth="1"/>
    <col min="8431" max="8676" width="11.42578125" style="81"/>
    <col min="8677" max="8677" width="8.140625" style="81" customWidth="1"/>
    <col min="8678" max="8678" width="30.140625" style="81" customWidth="1"/>
    <col min="8679" max="8679" width="16.5703125" style="81" customWidth="1"/>
    <col min="8680" max="8680" width="35.7109375" style="81" customWidth="1"/>
    <col min="8681" max="8681" width="28" style="81" customWidth="1"/>
    <col min="8682" max="8682" width="22" style="81" customWidth="1"/>
    <col min="8683" max="8683" width="25" style="81" customWidth="1"/>
    <col min="8684" max="8684" width="38.28515625" style="81" customWidth="1"/>
    <col min="8685" max="8685" width="16.85546875" style="81" customWidth="1"/>
    <col min="8686" max="8686" width="23.5703125" style="81" customWidth="1"/>
    <col min="8687" max="8932" width="11.42578125" style="81"/>
    <col min="8933" max="8933" width="8.140625" style="81" customWidth="1"/>
    <col min="8934" max="8934" width="30.140625" style="81" customWidth="1"/>
    <col min="8935" max="8935" width="16.5703125" style="81" customWidth="1"/>
    <col min="8936" max="8936" width="35.7109375" style="81" customWidth="1"/>
    <col min="8937" max="8937" width="28" style="81" customWidth="1"/>
    <col min="8938" max="8938" width="22" style="81" customWidth="1"/>
    <col min="8939" max="8939" width="25" style="81" customWidth="1"/>
    <col min="8940" max="8940" width="38.28515625" style="81" customWidth="1"/>
    <col min="8941" max="8941" width="16.85546875" style="81" customWidth="1"/>
    <col min="8942" max="8942" width="23.5703125" style="81" customWidth="1"/>
    <col min="8943" max="9188" width="11.42578125" style="81"/>
    <col min="9189" max="9189" width="8.140625" style="81" customWidth="1"/>
    <col min="9190" max="9190" width="30.140625" style="81" customWidth="1"/>
    <col min="9191" max="9191" width="16.5703125" style="81" customWidth="1"/>
    <col min="9192" max="9192" width="35.7109375" style="81" customWidth="1"/>
    <col min="9193" max="9193" width="28" style="81" customWidth="1"/>
    <col min="9194" max="9194" width="22" style="81" customWidth="1"/>
    <col min="9195" max="9195" width="25" style="81" customWidth="1"/>
    <col min="9196" max="9196" width="38.28515625" style="81" customWidth="1"/>
    <col min="9197" max="9197" width="16.85546875" style="81" customWidth="1"/>
    <col min="9198" max="9198" width="23.5703125" style="81" customWidth="1"/>
    <col min="9199" max="9444" width="11.42578125" style="81"/>
    <col min="9445" max="9445" width="8.140625" style="81" customWidth="1"/>
    <col min="9446" max="9446" width="30.140625" style="81" customWidth="1"/>
    <col min="9447" max="9447" width="16.5703125" style="81" customWidth="1"/>
    <col min="9448" max="9448" width="35.7109375" style="81" customWidth="1"/>
    <col min="9449" max="9449" width="28" style="81" customWidth="1"/>
    <col min="9450" max="9450" width="22" style="81" customWidth="1"/>
    <col min="9451" max="9451" width="25" style="81" customWidth="1"/>
    <col min="9452" max="9452" width="38.28515625" style="81" customWidth="1"/>
    <col min="9453" max="9453" width="16.85546875" style="81" customWidth="1"/>
    <col min="9454" max="9454" width="23.5703125" style="81" customWidth="1"/>
    <col min="9455" max="9700" width="11.42578125" style="81"/>
    <col min="9701" max="9701" width="8.140625" style="81" customWidth="1"/>
    <col min="9702" max="9702" width="30.140625" style="81" customWidth="1"/>
    <col min="9703" max="9703" width="16.5703125" style="81" customWidth="1"/>
    <col min="9704" max="9704" width="35.7109375" style="81" customWidth="1"/>
    <col min="9705" max="9705" width="28" style="81" customWidth="1"/>
    <col min="9706" max="9706" width="22" style="81" customWidth="1"/>
    <col min="9707" max="9707" width="25" style="81" customWidth="1"/>
    <col min="9708" max="9708" width="38.28515625" style="81" customWidth="1"/>
    <col min="9709" max="9709" width="16.85546875" style="81" customWidth="1"/>
    <col min="9710" max="9710" width="23.5703125" style="81" customWidth="1"/>
    <col min="9711" max="9956" width="11.42578125" style="81"/>
    <col min="9957" max="9957" width="8.140625" style="81" customWidth="1"/>
    <col min="9958" max="9958" width="30.140625" style="81" customWidth="1"/>
    <col min="9959" max="9959" width="16.5703125" style="81" customWidth="1"/>
    <col min="9960" max="9960" width="35.7109375" style="81" customWidth="1"/>
    <col min="9961" max="9961" width="28" style="81" customWidth="1"/>
    <col min="9962" max="9962" width="22" style="81" customWidth="1"/>
    <col min="9963" max="9963" width="25" style="81" customWidth="1"/>
    <col min="9964" max="9964" width="38.28515625" style="81" customWidth="1"/>
    <col min="9965" max="9965" width="16.85546875" style="81" customWidth="1"/>
    <col min="9966" max="9966" width="23.5703125" style="81" customWidth="1"/>
    <col min="9967" max="10212" width="11.42578125" style="81"/>
    <col min="10213" max="10213" width="8.140625" style="81" customWidth="1"/>
    <col min="10214" max="10214" width="30.140625" style="81" customWidth="1"/>
    <col min="10215" max="10215" width="16.5703125" style="81" customWidth="1"/>
    <col min="10216" max="10216" width="35.7109375" style="81" customWidth="1"/>
    <col min="10217" max="10217" width="28" style="81" customWidth="1"/>
    <col min="10218" max="10218" width="22" style="81" customWidth="1"/>
    <col min="10219" max="10219" width="25" style="81" customWidth="1"/>
    <col min="10220" max="10220" width="38.28515625" style="81" customWidth="1"/>
    <col min="10221" max="10221" width="16.85546875" style="81" customWidth="1"/>
    <col min="10222" max="10222" width="23.5703125" style="81" customWidth="1"/>
    <col min="10223" max="10468" width="11.42578125" style="81"/>
    <col min="10469" max="10469" width="8.140625" style="81" customWidth="1"/>
    <col min="10470" max="10470" width="30.140625" style="81" customWidth="1"/>
    <col min="10471" max="10471" width="16.5703125" style="81" customWidth="1"/>
    <col min="10472" max="10472" width="35.7109375" style="81" customWidth="1"/>
    <col min="10473" max="10473" width="28" style="81" customWidth="1"/>
    <col min="10474" max="10474" width="22" style="81" customWidth="1"/>
    <col min="10475" max="10475" width="25" style="81" customWidth="1"/>
    <col min="10476" max="10476" width="38.28515625" style="81" customWidth="1"/>
    <col min="10477" max="10477" width="16.85546875" style="81" customWidth="1"/>
    <col min="10478" max="10478" width="23.5703125" style="81" customWidth="1"/>
    <col min="10479" max="10724" width="11.42578125" style="81"/>
    <col min="10725" max="10725" width="8.140625" style="81" customWidth="1"/>
    <col min="10726" max="10726" width="30.140625" style="81" customWidth="1"/>
    <col min="10727" max="10727" width="16.5703125" style="81" customWidth="1"/>
    <col min="10728" max="10728" width="35.7109375" style="81" customWidth="1"/>
    <col min="10729" max="10729" width="28" style="81" customWidth="1"/>
    <col min="10730" max="10730" width="22" style="81" customWidth="1"/>
    <col min="10731" max="10731" width="25" style="81" customWidth="1"/>
    <col min="10732" max="10732" width="38.28515625" style="81" customWidth="1"/>
    <col min="10733" max="10733" width="16.85546875" style="81" customWidth="1"/>
    <col min="10734" max="10734" width="23.5703125" style="81" customWidth="1"/>
    <col min="10735" max="10980" width="11.42578125" style="81"/>
    <col min="10981" max="10981" width="8.140625" style="81" customWidth="1"/>
    <col min="10982" max="10982" width="30.140625" style="81" customWidth="1"/>
    <col min="10983" max="10983" width="16.5703125" style="81" customWidth="1"/>
    <col min="10984" max="10984" width="35.7109375" style="81" customWidth="1"/>
    <col min="10985" max="10985" width="28" style="81" customWidth="1"/>
    <col min="10986" max="10986" width="22" style="81" customWidth="1"/>
    <col min="10987" max="10987" width="25" style="81" customWidth="1"/>
    <col min="10988" max="10988" width="38.28515625" style="81" customWidth="1"/>
    <col min="10989" max="10989" width="16.85546875" style="81" customWidth="1"/>
    <col min="10990" max="10990" width="23.5703125" style="81" customWidth="1"/>
    <col min="10991" max="11236" width="11.42578125" style="81"/>
    <col min="11237" max="11237" width="8.140625" style="81" customWidth="1"/>
    <col min="11238" max="11238" width="30.140625" style="81" customWidth="1"/>
    <col min="11239" max="11239" width="16.5703125" style="81" customWidth="1"/>
    <col min="11240" max="11240" width="35.7109375" style="81" customWidth="1"/>
    <col min="11241" max="11241" width="28" style="81" customWidth="1"/>
    <col min="11242" max="11242" width="22" style="81" customWidth="1"/>
    <col min="11243" max="11243" width="25" style="81" customWidth="1"/>
    <col min="11244" max="11244" width="38.28515625" style="81" customWidth="1"/>
    <col min="11245" max="11245" width="16.85546875" style="81" customWidth="1"/>
    <col min="11246" max="11246" width="23.5703125" style="81" customWidth="1"/>
    <col min="11247" max="11492" width="11.42578125" style="81"/>
    <col min="11493" max="11493" width="8.140625" style="81" customWidth="1"/>
    <col min="11494" max="11494" width="30.140625" style="81" customWidth="1"/>
    <col min="11495" max="11495" width="16.5703125" style="81" customWidth="1"/>
    <col min="11496" max="11496" width="35.7109375" style="81" customWidth="1"/>
    <col min="11497" max="11497" width="28" style="81" customWidth="1"/>
    <col min="11498" max="11498" width="22" style="81" customWidth="1"/>
    <col min="11499" max="11499" width="25" style="81" customWidth="1"/>
    <col min="11500" max="11500" width="38.28515625" style="81" customWidth="1"/>
    <col min="11501" max="11501" width="16.85546875" style="81" customWidth="1"/>
    <col min="11502" max="11502" width="23.5703125" style="81" customWidth="1"/>
    <col min="11503" max="11748" width="11.42578125" style="81"/>
    <col min="11749" max="11749" width="8.140625" style="81" customWidth="1"/>
    <col min="11750" max="11750" width="30.140625" style="81" customWidth="1"/>
    <col min="11751" max="11751" width="16.5703125" style="81" customWidth="1"/>
    <col min="11752" max="11752" width="35.7109375" style="81" customWidth="1"/>
    <col min="11753" max="11753" width="28" style="81" customWidth="1"/>
    <col min="11754" max="11754" width="22" style="81" customWidth="1"/>
    <col min="11755" max="11755" width="25" style="81" customWidth="1"/>
    <col min="11756" max="11756" width="38.28515625" style="81" customWidth="1"/>
    <col min="11757" max="11757" width="16.85546875" style="81" customWidth="1"/>
    <col min="11758" max="11758" width="23.5703125" style="81" customWidth="1"/>
    <col min="11759" max="12004" width="11.42578125" style="81"/>
    <col min="12005" max="12005" width="8.140625" style="81" customWidth="1"/>
    <col min="12006" max="12006" width="30.140625" style="81" customWidth="1"/>
    <col min="12007" max="12007" width="16.5703125" style="81" customWidth="1"/>
    <col min="12008" max="12008" width="35.7109375" style="81" customWidth="1"/>
    <col min="12009" max="12009" width="28" style="81" customWidth="1"/>
    <col min="12010" max="12010" width="22" style="81" customWidth="1"/>
    <col min="12011" max="12011" width="25" style="81" customWidth="1"/>
    <col min="12012" max="12012" width="38.28515625" style="81" customWidth="1"/>
    <col min="12013" max="12013" width="16.85546875" style="81" customWidth="1"/>
    <col min="12014" max="12014" width="23.5703125" style="81" customWidth="1"/>
    <col min="12015" max="12260" width="11.42578125" style="81"/>
    <col min="12261" max="12261" width="8.140625" style="81" customWidth="1"/>
    <col min="12262" max="12262" width="30.140625" style="81" customWidth="1"/>
    <col min="12263" max="12263" width="16.5703125" style="81" customWidth="1"/>
    <col min="12264" max="12264" width="35.7109375" style="81" customWidth="1"/>
    <col min="12265" max="12265" width="28" style="81" customWidth="1"/>
    <col min="12266" max="12266" width="22" style="81" customWidth="1"/>
    <col min="12267" max="12267" width="25" style="81" customWidth="1"/>
    <col min="12268" max="12268" width="38.28515625" style="81" customWidth="1"/>
    <col min="12269" max="12269" width="16.85546875" style="81" customWidth="1"/>
    <col min="12270" max="12270" width="23.5703125" style="81" customWidth="1"/>
    <col min="12271" max="12516" width="11.42578125" style="81"/>
    <col min="12517" max="12517" width="8.140625" style="81" customWidth="1"/>
    <col min="12518" max="12518" width="30.140625" style="81" customWidth="1"/>
    <col min="12519" max="12519" width="16.5703125" style="81" customWidth="1"/>
    <col min="12520" max="12520" width="35.7109375" style="81" customWidth="1"/>
    <col min="12521" max="12521" width="28" style="81" customWidth="1"/>
    <col min="12522" max="12522" width="22" style="81" customWidth="1"/>
    <col min="12523" max="12523" width="25" style="81" customWidth="1"/>
    <col min="12524" max="12524" width="38.28515625" style="81" customWidth="1"/>
    <col min="12525" max="12525" width="16.85546875" style="81" customWidth="1"/>
    <col min="12526" max="12526" width="23.5703125" style="81" customWidth="1"/>
    <col min="12527" max="12772" width="11.42578125" style="81"/>
    <col min="12773" max="12773" width="8.140625" style="81" customWidth="1"/>
    <col min="12774" max="12774" width="30.140625" style="81" customWidth="1"/>
    <col min="12775" max="12775" width="16.5703125" style="81" customWidth="1"/>
    <col min="12776" max="12776" width="35.7109375" style="81" customWidth="1"/>
    <col min="12777" max="12777" width="28" style="81" customWidth="1"/>
    <col min="12778" max="12778" width="22" style="81" customWidth="1"/>
    <col min="12779" max="12779" width="25" style="81" customWidth="1"/>
    <col min="12780" max="12780" width="38.28515625" style="81" customWidth="1"/>
    <col min="12781" max="12781" width="16.85546875" style="81" customWidth="1"/>
    <col min="12782" max="12782" width="23.5703125" style="81" customWidth="1"/>
    <col min="12783" max="13028" width="11.42578125" style="81"/>
    <col min="13029" max="13029" width="8.140625" style="81" customWidth="1"/>
    <col min="13030" max="13030" width="30.140625" style="81" customWidth="1"/>
    <col min="13031" max="13031" width="16.5703125" style="81" customWidth="1"/>
    <col min="13032" max="13032" width="35.7109375" style="81" customWidth="1"/>
    <col min="13033" max="13033" width="28" style="81" customWidth="1"/>
    <col min="13034" max="13034" width="22" style="81" customWidth="1"/>
    <col min="13035" max="13035" width="25" style="81" customWidth="1"/>
    <col min="13036" max="13036" width="38.28515625" style="81" customWidth="1"/>
    <col min="13037" max="13037" width="16.85546875" style="81" customWidth="1"/>
    <col min="13038" max="13038" width="23.5703125" style="81" customWidth="1"/>
    <col min="13039" max="13284" width="11.42578125" style="81"/>
    <col min="13285" max="13285" width="8.140625" style="81" customWidth="1"/>
    <col min="13286" max="13286" width="30.140625" style="81" customWidth="1"/>
    <col min="13287" max="13287" width="16.5703125" style="81" customWidth="1"/>
    <col min="13288" max="13288" width="35.7109375" style="81" customWidth="1"/>
    <col min="13289" max="13289" width="28" style="81" customWidth="1"/>
    <col min="13290" max="13290" width="22" style="81" customWidth="1"/>
    <col min="13291" max="13291" width="25" style="81" customWidth="1"/>
    <col min="13292" max="13292" width="38.28515625" style="81" customWidth="1"/>
    <col min="13293" max="13293" width="16.85546875" style="81" customWidth="1"/>
    <col min="13294" max="13294" width="23.5703125" style="81" customWidth="1"/>
    <col min="13295" max="13540" width="11.42578125" style="81"/>
    <col min="13541" max="13541" width="8.140625" style="81" customWidth="1"/>
    <col min="13542" max="13542" width="30.140625" style="81" customWidth="1"/>
    <col min="13543" max="13543" width="16.5703125" style="81" customWidth="1"/>
    <col min="13544" max="13544" width="35.7109375" style="81" customWidth="1"/>
    <col min="13545" max="13545" width="28" style="81" customWidth="1"/>
    <col min="13546" max="13546" width="22" style="81" customWidth="1"/>
    <col min="13547" max="13547" width="25" style="81" customWidth="1"/>
    <col min="13548" max="13548" width="38.28515625" style="81" customWidth="1"/>
    <col min="13549" max="13549" width="16.85546875" style="81" customWidth="1"/>
    <col min="13550" max="13550" width="23.5703125" style="81" customWidth="1"/>
    <col min="13551" max="13796" width="11.42578125" style="81"/>
    <col min="13797" max="13797" width="8.140625" style="81" customWidth="1"/>
    <col min="13798" max="13798" width="30.140625" style="81" customWidth="1"/>
    <col min="13799" max="13799" width="16.5703125" style="81" customWidth="1"/>
    <col min="13800" max="13800" width="35.7109375" style="81" customWidth="1"/>
    <col min="13801" max="13801" width="28" style="81" customWidth="1"/>
    <col min="13802" max="13802" width="22" style="81" customWidth="1"/>
    <col min="13803" max="13803" width="25" style="81" customWidth="1"/>
    <col min="13804" max="13804" width="38.28515625" style="81" customWidth="1"/>
    <col min="13805" max="13805" width="16.85546875" style="81" customWidth="1"/>
    <col min="13806" max="13806" width="23.5703125" style="81" customWidth="1"/>
    <col min="13807" max="14052" width="11.42578125" style="81"/>
    <col min="14053" max="14053" width="8.140625" style="81" customWidth="1"/>
    <col min="14054" max="14054" width="30.140625" style="81" customWidth="1"/>
    <col min="14055" max="14055" width="16.5703125" style="81" customWidth="1"/>
    <col min="14056" max="14056" width="35.7109375" style="81" customWidth="1"/>
    <col min="14057" max="14057" width="28" style="81" customWidth="1"/>
    <col min="14058" max="14058" width="22" style="81" customWidth="1"/>
    <col min="14059" max="14059" width="25" style="81" customWidth="1"/>
    <col min="14060" max="14060" width="38.28515625" style="81" customWidth="1"/>
    <col min="14061" max="14061" width="16.85546875" style="81" customWidth="1"/>
    <col min="14062" max="14062" width="23.5703125" style="81" customWidth="1"/>
    <col min="14063" max="14308" width="11.42578125" style="81"/>
    <col min="14309" max="14309" width="8.140625" style="81" customWidth="1"/>
    <col min="14310" max="14310" width="30.140625" style="81" customWidth="1"/>
    <col min="14311" max="14311" width="16.5703125" style="81" customWidth="1"/>
    <col min="14312" max="14312" width="35.7109375" style="81" customWidth="1"/>
    <col min="14313" max="14313" width="28" style="81" customWidth="1"/>
    <col min="14314" max="14314" width="22" style="81" customWidth="1"/>
    <col min="14315" max="14315" width="25" style="81" customWidth="1"/>
    <col min="14316" max="14316" width="38.28515625" style="81" customWidth="1"/>
    <col min="14317" max="14317" width="16.85546875" style="81" customWidth="1"/>
    <col min="14318" max="14318" width="23.5703125" style="81" customWidth="1"/>
    <col min="14319" max="14564" width="11.42578125" style="81"/>
    <col min="14565" max="14565" width="8.140625" style="81" customWidth="1"/>
    <col min="14566" max="14566" width="30.140625" style="81" customWidth="1"/>
    <col min="14567" max="14567" width="16.5703125" style="81" customWidth="1"/>
    <col min="14568" max="14568" width="35.7109375" style="81" customWidth="1"/>
    <col min="14569" max="14569" width="28" style="81" customWidth="1"/>
    <col min="14570" max="14570" width="22" style="81" customWidth="1"/>
    <col min="14571" max="14571" width="25" style="81" customWidth="1"/>
    <col min="14572" max="14572" width="38.28515625" style="81" customWidth="1"/>
    <col min="14573" max="14573" width="16.85546875" style="81" customWidth="1"/>
    <col min="14574" max="14574" width="23.5703125" style="81" customWidth="1"/>
    <col min="14575" max="14820" width="11.42578125" style="81"/>
    <col min="14821" max="14821" width="8.140625" style="81" customWidth="1"/>
    <col min="14822" max="14822" width="30.140625" style="81" customWidth="1"/>
    <col min="14823" max="14823" width="16.5703125" style="81" customWidth="1"/>
    <col min="14824" max="14824" width="35.7109375" style="81" customWidth="1"/>
    <col min="14825" max="14825" width="28" style="81" customWidth="1"/>
    <col min="14826" max="14826" width="22" style="81" customWidth="1"/>
    <col min="14827" max="14827" width="25" style="81" customWidth="1"/>
    <col min="14828" max="14828" width="38.28515625" style="81" customWidth="1"/>
    <col min="14829" max="14829" width="16.85546875" style="81" customWidth="1"/>
    <col min="14830" max="14830" width="23.5703125" style="81" customWidth="1"/>
    <col min="14831" max="15076" width="11.42578125" style="81"/>
    <col min="15077" max="15077" width="8.140625" style="81" customWidth="1"/>
    <col min="15078" max="15078" width="30.140625" style="81" customWidth="1"/>
    <col min="15079" max="15079" width="16.5703125" style="81" customWidth="1"/>
    <col min="15080" max="15080" width="35.7109375" style="81" customWidth="1"/>
    <col min="15081" max="15081" width="28" style="81" customWidth="1"/>
    <col min="15082" max="15082" width="22" style="81" customWidth="1"/>
    <col min="15083" max="15083" width="25" style="81" customWidth="1"/>
    <col min="15084" max="15084" width="38.28515625" style="81" customWidth="1"/>
    <col min="15085" max="15085" width="16.85546875" style="81" customWidth="1"/>
    <col min="15086" max="15086" width="23.5703125" style="81" customWidth="1"/>
    <col min="15087" max="15332" width="11.42578125" style="81"/>
    <col min="15333" max="15333" width="8.140625" style="81" customWidth="1"/>
    <col min="15334" max="15334" width="30.140625" style="81" customWidth="1"/>
    <col min="15335" max="15335" width="16.5703125" style="81" customWidth="1"/>
    <col min="15336" max="15336" width="35.7109375" style="81" customWidth="1"/>
    <col min="15337" max="15337" width="28" style="81" customWidth="1"/>
    <col min="15338" max="15338" width="22" style="81" customWidth="1"/>
    <col min="15339" max="15339" width="25" style="81" customWidth="1"/>
    <col min="15340" max="15340" width="38.28515625" style="81" customWidth="1"/>
    <col min="15341" max="15341" width="16.85546875" style="81" customWidth="1"/>
    <col min="15342" max="15342" width="23.5703125" style="81" customWidth="1"/>
    <col min="15343" max="15588" width="11.42578125" style="81"/>
    <col min="15589" max="15589" width="8.140625" style="81" customWidth="1"/>
    <col min="15590" max="15590" width="30.140625" style="81" customWidth="1"/>
    <col min="15591" max="15591" width="16.5703125" style="81" customWidth="1"/>
    <col min="15592" max="15592" width="35.7109375" style="81" customWidth="1"/>
    <col min="15593" max="15593" width="28" style="81" customWidth="1"/>
    <col min="15594" max="15594" width="22" style="81" customWidth="1"/>
    <col min="15595" max="15595" width="25" style="81" customWidth="1"/>
    <col min="15596" max="15596" width="38.28515625" style="81" customWidth="1"/>
    <col min="15597" max="15597" width="16.85546875" style="81" customWidth="1"/>
    <col min="15598" max="15598" width="23.5703125" style="81" customWidth="1"/>
    <col min="15599" max="15844" width="11.42578125" style="81"/>
    <col min="15845" max="15845" width="8.140625" style="81" customWidth="1"/>
    <col min="15846" max="15846" width="30.140625" style="81" customWidth="1"/>
    <col min="15847" max="15847" width="16.5703125" style="81" customWidth="1"/>
    <col min="15848" max="15848" width="35.7109375" style="81" customWidth="1"/>
    <col min="15849" max="15849" width="28" style="81" customWidth="1"/>
    <col min="15850" max="15850" width="22" style="81" customWidth="1"/>
    <col min="15851" max="15851" width="25" style="81" customWidth="1"/>
    <col min="15852" max="15852" width="38.28515625" style="81" customWidth="1"/>
    <col min="15853" max="15853" width="16.85546875" style="81" customWidth="1"/>
    <col min="15854" max="15854" width="23.5703125" style="81" customWidth="1"/>
    <col min="15855" max="16100" width="11.42578125" style="81"/>
    <col min="16101" max="16101" width="8.140625" style="81" customWidth="1"/>
    <col min="16102" max="16102" width="30.140625" style="81" customWidth="1"/>
    <col min="16103" max="16103" width="16.5703125" style="81" customWidth="1"/>
    <col min="16104" max="16104" width="35.7109375" style="81" customWidth="1"/>
    <col min="16105" max="16105" width="28" style="81" customWidth="1"/>
    <col min="16106" max="16106" width="22" style="81" customWidth="1"/>
    <col min="16107" max="16107" width="25" style="81" customWidth="1"/>
    <col min="16108" max="16108" width="38.28515625" style="81" customWidth="1"/>
    <col min="16109" max="16109" width="16.85546875" style="81" customWidth="1"/>
    <col min="16110" max="16110" width="23.5703125" style="81" customWidth="1"/>
    <col min="16111" max="16384" width="11.42578125" style="81"/>
  </cols>
  <sheetData>
    <row r="1" spans="1:10" s="75" customFormat="1" x14ac:dyDescent="0.2">
      <c r="A1" s="481"/>
      <c r="B1" s="482"/>
      <c r="C1" s="482"/>
      <c r="D1" s="482"/>
      <c r="E1" s="482"/>
      <c r="F1" s="482"/>
      <c r="G1" s="482"/>
      <c r="H1" s="483"/>
      <c r="I1" s="484"/>
      <c r="J1" s="485"/>
    </row>
    <row r="2" spans="1:10" s="75" customFormat="1" ht="17.25" customHeight="1" x14ac:dyDescent="0.2">
      <c r="A2" s="1110" t="s">
        <v>41</v>
      </c>
      <c r="B2" s="1019"/>
      <c r="C2" s="1019"/>
      <c r="D2" s="1019"/>
      <c r="E2" s="1019"/>
      <c r="F2" s="1019"/>
      <c r="G2" s="1019"/>
      <c r="H2" s="1019"/>
      <c r="I2" s="1019"/>
      <c r="J2" s="1111"/>
    </row>
    <row r="3" spans="1:10" s="75" customFormat="1" ht="19.5" customHeight="1" x14ac:dyDescent="0.2">
      <c r="A3" s="1112" t="s">
        <v>106</v>
      </c>
      <c r="B3" s="1109"/>
      <c r="C3" s="1113"/>
      <c r="D3" s="1114" t="s">
        <v>103</v>
      </c>
      <c r="E3" s="1114"/>
      <c r="F3" s="1114"/>
      <c r="G3" s="1114"/>
      <c r="H3" s="1114"/>
      <c r="I3" s="1114"/>
      <c r="J3" s="1114"/>
    </row>
    <row r="4" spans="1:10" s="79" customFormat="1" ht="12.75" customHeight="1" x14ac:dyDescent="0.25">
      <c r="A4" s="1112" t="s">
        <v>107</v>
      </c>
      <c r="B4" s="1109"/>
      <c r="C4" s="1113"/>
      <c r="D4" s="1114" t="s">
        <v>918</v>
      </c>
      <c r="E4" s="1114"/>
      <c r="F4" s="1114"/>
      <c r="G4" s="1114"/>
      <c r="H4" s="1114"/>
      <c r="I4" s="1114"/>
      <c r="J4" s="1114"/>
    </row>
    <row r="5" spans="1:10" s="79" customFormat="1" ht="12.75" customHeight="1" x14ac:dyDescent="0.25">
      <c r="A5" s="1112" t="s">
        <v>44</v>
      </c>
      <c r="B5" s="1109"/>
      <c r="C5" s="1113"/>
      <c r="D5" s="1114" t="s">
        <v>919</v>
      </c>
      <c r="E5" s="1114"/>
      <c r="F5" s="1114"/>
      <c r="G5" s="1114"/>
      <c r="H5" s="1114"/>
      <c r="I5" s="1114"/>
      <c r="J5" s="1114"/>
    </row>
    <row r="6" spans="1:10" s="79" customFormat="1" ht="12.75" customHeight="1" x14ac:dyDescent="0.25">
      <c r="A6" s="1112" t="s">
        <v>110</v>
      </c>
      <c r="B6" s="1109"/>
      <c r="C6" s="1113"/>
      <c r="D6" s="761" t="s">
        <v>920</v>
      </c>
      <c r="E6" s="762"/>
      <c r="F6" s="762"/>
      <c r="G6" s="762"/>
      <c r="H6" s="762"/>
      <c r="I6" s="762"/>
      <c r="J6" s="801"/>
    </row>
    <row r="7" spans="1:10" s="79" customFormat="1" ht="24" customHeight="1" x14ac:dyDescent="0.25">
      <c r="A7" s="1109" t="s">
        <v>112</v>
      </c>
      <c r="B7" s="1109"/>
      <c r="C7" s="1109"/>
      <c r="D7" s="762" t="s">
        <v>113</v>
      </c>
      <c r="E7" s="762"/>
      <c r="F7" s="762"/>
      <c r="G7" s="762"/>
      <c r="H7" s="762"/>
      <c r="I7" s="762"/>
      <c r="J7" s="801"/>
    </row>
    <row r="8" spans="1:10" ht="12.75" customHeight="1" x14ac:dyDescent="0.2">
      <c r="A8" s="1134" t="s">
        <v>921</v>
      </c>
      <c r="B8" s="1134"/>
      <c r="C8" s="1134"/>
      <c r="D8" s="1134"/>
      <c r="E8" s="1134"/>
      <c r="F8" s="1134"/>
      <c r="G8" s="1134"/>
      <c r="H8" s="1134"/>
      <c r="I8" s="1134"/>
      <c r="J8" s="1135"/>
    </row>
    <row r="9" spans="1:10" ht="38.25" x14ac:dyDescent="0.2">
      <c r="A9" s="486" t="s">
        <v>115</v>
      </c>
      <c r="B9" s="486" t="s">
        <v>116</v>
      </c>
      <c r="C9" s="486" t="s">
        <v>117</v>
      </c>
      <c r="D9" s="486" t="s">
        <v>118</v>
      </c>
      <c r="E9" s="486" t="s">
        <v>119</v>
      </c>
      <c r="F9" s="486" t="s">
        <v>120</v>
      </c>
      <c r="G9" s="486" t="s">
        <v>121</v>
      </c>
      <c r="H9" s="486" t="s">
        <v>122</v>
      </c>
      <c r="I9" s="487" t="s">
        <v>123</v>
      </c>
      <c r="J9" s="487" t="s">
        <v>124</v>
      </c>
    </row>
    <row r="10" spans="1:10" ht="25.5" x14ac:dyDescent="0.2">
      <c r="A10" s="1122">
        <v>1</v>
      </c>
      <c r="B10" s="1117" t="s">
        <v>922</v>
      </c>
      <c r="C10" s="1124">
        <v>0.1</v>
      </c>
      <c r="D10" s="629" t="s">
        <v>923</v>
      </c>
      <c r="E10" s="489">
        <v>0.7</v>
      </c>
      <c r="F10" s="87" t="s">
        <v>889</v>
      </c>
      <c r="G10" s="87" t="s">
        <v>924</v>
      </c>
      <c r="H10" s="469" t="s">
        <v>925</v>
      </c>
      <c r="I10" s="472">
        <v>45383</v>
      </c>
      <c r="J10" s="88">
        <v>45473</v>
      </c>
    </row>
    <row r="11" spans="1:10" ht="38.25" x14ac:dyDescent="0.2">
      <c r="A11" s="1123"/>
      <c r="B11" s="1118"/>
      <c r="C11" s="1125"/>
      <c r="D11" s="642" t="s">
        <v>926</v>
      </c>
      <c r="E11" s="489">
        <v>0.3</v>
      </c>
      <c r="F11" s="87" t="s">
        <v>889</v>
      </c>
      <c r="G11" s="87" t="s">
        <v>924</v>
      </c>
      <c r="H11" s="87" t="s">
        <v>927</v>
      </c>
      <c r="I11" s="553">
        <v>45474</v>
      </c>
      <c r="J11" s="88">
        <v>45534</v>
      </c>
    </row>
    <row r="12" spans="1:10" ht="25.5" x14ac:dyDescent="0.2">
      <c r="A12" s="1126">
        <v>2</v>
      </c>
      <c r="B12" s="1115" t="s">
        <v>928</v>
      </c>
      <c r="C12" s="907">
        <v>0.1</v>
      </c>
      <c r="D12" s="221" t="s">
        <v>929</v>
      </c>
      <c r="E12" s="128">
        <v>0.7</v>
      </c>
      <c r="F12" s="96" t="s">
        <v>889</v>
      </c>
      <c r="G12" s="96" t="s">
        <v>924</v>
      </c>
      <c r="H12" s="460" t="s">
        <v>930</v>
      </c>
      <c r="I12" s="461">
        <v>45383</v>
      </c>
      <c r="J12" s="95">
        <v>45473</v>
      </c>
    </row>
    <row r="13" spans="1:10" ht="38.25" x14ac:dyDescent="0.2">
      <c r="A13" s="1127"/>
      <c r="B13" s="1116"/>
      <c r="C13" s="908"/>
      <c r="D13" s="668" t="s">
        <v>931</v>
      </c>
      <c r="E13" s="480">
        <v>0.3</v>
      </c>
      <c r="F13" s="493" t="s">
        <v>889</v>
      </c>
      <c r="G13" s="493" t="s">
        <v>924</v>
      </c>
      <c r="H13" s="493" t="s">
        <v>927</v>
      </c>
      <c r="I13" s="554">
        <v>45474</v>
      </c>
      <c r="J13" s="464">
        <v>45534</v>
      </c>
    </row>
    <row r="14" spans="1:10" s="144" customFormat="1" ht="76.5" x14ac:dyDescent="0.25">
      <c r="A14" s="491">
        <v>3</v>
      </c>
      <c r="B14" s="490" t="s">
        <v>932</v>
      </c>
      <c r="C14" s="479">
        <v>0.15</v>
      </c>
      <c r="D14" s="490" t="s">
        <v>933</v>
      </c>
      <c r="E14" s="489">
        <v>1</v>
      </c>
      <c r="F14" s="87" t="s">
        <v>889</v>
      </c>
      <c r="G14" s="87" t="s">
        <v>441</v>
      </c>
      <c r="H14" s="87" t="s">
        <v>934</v>
      </c>
      <c r="I14" s="88">
        <v>45293</v>
      </c>
      <c r="J14" s="88">
        <v>45657</v>
      </c>
    </row>
    <row r="15" spans="1:10" s="144" customFormat="1" ht="38.25" x14ac:dyDescent="0.25">
      <c r="A15" s="488">
        <v>4</v>
      </c>
      <c r="B15" s="494" t="s">
        <v>935</v>
      </c>
      <c r="C15" s="261">
        <v>0.1</v>
      </c>
      <c r="D15" s="495" t="s">
        <v>936</v>
      </c>
      <c r="E15" s="263">
        <v>1</v>
      </c>
      <c r="F15" s="496" t="s">
        <v>889</v>
      </c>
      <c r="G15" s="496" t="s">
        <v>924</v>
      </c>
      <c r="H15" s="495" t="s">
        <v>937</v>
      </c>
      <c r="I15" s="465">
        <v>45293</v>
      </c>
      <c r="J15" s="465">
        <v>45657</v>
      </c>
    </row>
    <row r="16" spans="1:10" ht="38.25" x14ac:dyDescent="0.2">
      <c r="A16" s="491">
        <v>5</v>
      </c>
      <c r="B16" s="490" t="s">
        <v>938</v>
      </c>
      <c r="C16" s="305">
        <v>0.1</v>
      </c>
      <c r="D16" s="490" t="s">
        <v>939</v>
      </c>
      <c r="E16" s="305">
        <v>1</v>
      </c>
      <c r="F16" s="87" t="s">
        <v>889</v>
      </c>
      <c r="G16" s="87" t="s">
        <v>924</v>
      </c>
      <c r="H16" s="87" t="s">
        <v>934</v>
      </c>
      <c r="I16" s="88">
        <v>45293</v>
      </c>
      <c r="J16" s="88">
        <v>45657</v>
      </c>
    </row>
    <row r="17" spans="1:10" ht="25.5" x14ac:dyDescent="0.2">
      <c r="A17" s="1128">
        <v>6</v>
      </c>
      <c r="B17" s="1130" t="s">
        <v>940</v>
      </c>
      <c r="C17" s="1132">
        <v>0.15</v>
      </c>
      <c r="D17" s="222" t="s">
        <v>941</v>
      </c>
      <c r="E17" s="1">
        <v>0.5</v>
      </c>
      <c r="F17" s="96" t="s">
        <v>889</v>
      </c>
      <c r="G17" s="96" t="s">
        <v>924</v>
      </c>
      <c r="H17" s="96" t="s">
        <v>942</v>
      </c>
      <c r="I17" s="95">
        <v>45323</v>
      </c>
      <c r="J17" s="95">
        <v>45366</v>
      </c>
    </row>
    <row r="18" spans="1:10" ht="25.5" x14ac:dyDescent="0.2">
      <c r="A18" s="1129"/>
      <c r="B18" s="1131"/>
      <c r="C18" s="1133"/>
      <c r="D18" s="492" t="s">
        <v>943</v>
      </c>
      <c r="E18" s="127">
        <v>0.5</v>
      </c>
      <c r="F18" s="493" t="s">
        <v>889</v>
      </c>
      <c r="G18" s="493" t="s">
        <v>944</v>
      </c>
      <c r="H18" s="493" t="s">
        <v>945</v>
      </c>
      <c r="I18" s="464">
        <v>45474</v>
      </c>
      <c r="J18" s="464">
        <v>45657</v>
      </c>
    </row>
    <row r="19" spans="1:10" ht="89.25" x14ac:dyDescent="0.2">
      <c r="A19" s="491">
        <v>7</v>
      </c>
      <c r="B19" s="490" t="s">
        <v>946</v>
      </c>
      <c r="C19" s="305">
        <v>0.1</v>
      </c>
      <c r="D19" s="669" t="s">
        <v>947</v>
      </c>
      <c r="E19" s="305">
        <v>1</v>
      </c>
      <c r="F19" s="87" t="s">
        <v>889</v>
      </c>
      <c r="G19" s="87" t="s">
        <v>948</v>
      </c>
      <c r="H19" s="87" t="s">
        <v>949</v>
      </c>
      <c r="I19" s="88">
        <v>45323</v>
      </c>
      <c r="J19" s="88">
        <v>45657</v>
      </c>
    </row>
    <row r="20" spans="1:10" ht="33.75" customHeight="1" x14ac:dyDescent="0.2">
      <c r="A20" s="1120">
        <v>8</v>
      </c>
      <c r="B20" s="1116" t="s">
        <v>950</v>
      </c>
      <c r="C20" s="159">
        <v>0.1</v>
      </c>
      <c r="D20" s="667" t="s">
        <v>951</v>
      </c>
      <c r="E20" s="159">
        <v>1</v>
      </c>
      <c r="F20" s="496" t="s">
        <v>952</v>
      </c>
      <c r="G20" s="496"/>
      <c r="H20" s="496" t="s">
        <v>953</v>
      </c>
      <c r="I20" s="465">
        <v>45292</v>
      </c>
      <c r="J20" s="465">
        <v>45382</v>
      </c>
    </row>
    <row r="21" spans="1:10" ht="38.25" x14ac:dyDescent="0.2">
      <c r="A21" s="1121"/>
      <c r="B21" s="1119"/>
      <c r="C21" s="127">
        <v>0.1</v>
      </c>
      <c r="D21" s="666" t="s">
        <v>954</v>
      </c>
      <c r="E21" s="161">
        <v>1</v>
      </c>
      <c r="F21" s="96" t="s">
        <v>952</v>
      </c>
      <c r="G21" s="555"/>
      <c r="H21" s="166" t="s">
        <v>955</v>
      </c>
      <c r="I21" s="95">
        <v>45383</v>
      </c>
      <c r="J21" s="95">
        <v>45657</v>
      </c>
    </row>
    <row r="22" spans="1:10" x14ac:dyDescent="0.2">
      <c r="C22" s="594">
        <f>SUM(C10:C21)</f>
        <v>0.99999999999999989</v>
      </c>
    </row>
  </sheetData>
  <protectedRanges>
    <protectedRange sqref="D9:H9" name="Simulado"/>
    <protectedRange sqref="C10:E10 D11:D13 H10:H13" name="Simulado_1"/>
    <protectedRange sqref="E11 C11" name="Simulado_1_1"/>
  </protectedRanges>
  <autoFilter ref="A9:J9"/>
  <mergeCells count="23">
    <mergeCell ref="B12:B13"/>
    <mergeCell ref="B10:B11"/>
    <mergeCell ref="B20:B21"/>
    <mergeCell ref="A20:A21"/>
    <mergeCell ref="A10:A11"/>
    <mergeCell ref="C10:C11"/>
    <mergeCell ref="A12:A13"/>
    <mergeCell ref="C12:C13"/>
    <mergeCell ref="A17:A18"/>
    <mergeCell ref="B17:B18"/>
    <mergeCell ref="C17:C18"/>
    <mergeCell ref="A8:J8"/>
    <mergeCell ref="A7:C7"/>
    <mergeCell ref="A2:J2"/>
    <mergeCell ref="A3:C3"/>
    <mergeCell ref="A4:C4"/>
    <mergeCell ref="A5:C5"/>
    <mergeCell ref="A6:C6"/>
    <mergeCell ref="D3:J3"/>
    <mergeCell ref="D4:J4"/>
    <mergeCell ref="D5:J5"/>
    <mergeCell ref="D6:J6"/>
    <mergeCell ref="D7:J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tabSelected="1" workbookViewId="0">
      <selection activeCell="A8" sqref="A8:J8"/>
    </sheetView>
  </sheetViews>
  <sheetFormatPr baseColWidth="10" defaultColWidth="11.42578125" defaultRowHeight="12.75" x14ac:dyDescent="0.2"/>
  <cols>
    <col min="1" max="1" width="8.140625" style="81" customWidth="1"/>
    <col min="2" max="2" width="30.140625" style="81" customWidth="1"/>
    <col min="3" max="3" width="16.5703125" style="81" customWidth="1"/>
    <col min="4" max="4" width="46.28515625" style="81" customWidth="1"/>
    <col min="5" max="5" width="15.42578125" style="81" customWidth="1"/>
    <col min="6" max="6" width="22" style="81" customWidth="1"/>
    <col min="7" max="7" width="25" style="81" customWidth="1"/>
    <col min="8" max="8" width="38.28515625" style="81" customWidth="1"/>
    <col min="9" max="9" width="16.85546875" style="81" customWidth="1"/>
    <col min="10" max="10" width="23.5703125" style="81" customWidth="1"/>
    <col min="11" max="16384" width="11.42578125" style="81"/>
  </cols>
  <sheetData>
    <row r="1" spans="1:10" s="75" customFormat="1" x14ac:dyDescent="0.2">
      <c r="A1" s="72"/>
      <c r="B1" s="73"/>
      <c r="C1" s="73"/>
      <c r="D1" s="73"/>
      <c r="E1" s="73"/>
      <c r="F1" s="73"/>
      <c r="G1" s="73"/>
      <c r="H1" s="73"/>
      <c r="I1" s="73"/>
      <c r="J1" s="74"/>
    </row>
    <row r="2" spans="1:10" s="75" customFormat="1" x14ac:dyDescent="0.2">
      <c r="A2" s="759" t="s">
        <v>41</v>
      </c>
      <c r="B2" s="760"/>
      <c r="C2" s="760"/>
      <c r="D2" s="760"/>
      <c r="E2" s="760"/>
      <c r="F2" s="760"/>
      <c r="G2" s="760"/>
      <c r="H2" s="760"/>
      <c r="I2" s="76"/>
      <c r="J2" s="77"/>
    </row>
    <row r="3" spans="1:10" s="75" customFormat="1" x14ac:dyDescent="0.2">
      <c r="A3" s="757" t="s">
        <v>106</v>
      </c>
      <c r="B3" s="757"/>
      <c r="C3" s="757"/>
      <c r="D3" s="761" t="s">
        <v>28</v>
      </c>
      <c r="E3" s="762"/>
      <c r="F3" s="762"/>
      <c r="G3" s="762"/>
      <c r="H3" s="762"/>
      <c r="I3" s="762"/>
      <c r="J3" s="762"/>
    </row>
    <row r="4" spans="1:10" s="79" customFormat="1" x14ac:dyDescent="0.25">
      <c r="A4" s="757" t="s">
        <v>107</v>
      </c>
      <c r="B4" s="757"/>
      <c r="C4" s="757"/>
      <c r="D4" s="758" t="s">
        <v>108</v>
      </c>
      <c r="E4" s="758"/>
      <c r="F4" s="758"/>
      <c r="G4" s="758"/>
      <c r="H4" s="758"/>
      <c r="I4" s="758"/>
      <c r="J4" s="758"/>
    </row>
    <row r="5" spans="1:10" s="79" customFormat="1" x14ac:dyDescent="0.25">
      <c r="A5" s="757" t="s">
        <v>44</v>
      </c>
      <c r="B5" s="757"/>
      <c r="C5" s="757"/>
      <c r="D5" s="758" t="s">
        <v>109</v>
      </c>
      <c r="E5" s="758"/>
      <c r="F5" s="758"/>
      <c r="G5" s="758"/>
      <c r="H5" s="758"/>
      <c r="I5" s="758"/>
      <c r="J5" s="758"/>
    </row>
    <row r="6" spans="1:10" s="79" customFormat="1" x14ac:dyDescent="0.25">
      <c r="A6" s="757" t="s">
        <v>110</v>
      </c>
      <c r="B6" s="757"/>
      <c r="C6" s="757"/>
      <c r="D6" s="758" t="s">
        <v>111</v>
      </c>
      <c r="E6" s="758"/>
      <c r="F6" s="758"/>
      <c r="G6" s="758"/>
      <c r="H6" s="758"/>
      <c r="I6" s="758"/>
      <c r="J6" s="758"/>
    </row>
    <row r="7" spans="1:10" s="79" customFormat="1" ht="24" customHeight="1" x14ac:dyDescent="0.25">
      <c r="A7" s="771" t="s">
        <v>112</v>
      </c>
      <c r="B7" s="771"/>
      <c r="C7" s="771"/>
      <c r="D7" s="772" t="s">
        <v>113</v>
      </c>
      <c r="E7" s="772"/>
      <c r="F7" s="772"/>
      <c r="G7" s="772"/>
      <c r="H7" s="772"/>
      <c r="I7" s="772"/>
      <c r="J7" s="773"/>
    </row>
    <row r="8" spans="1:10" ht="14.25" customHeight="1" x14ac:dyDescent="0.2">
      <c r="A8" s="763" t="s">
        <v>114</v>
      </c>
      <c r="B8" s="763"/>
      <c r="C8" s="763"/>
      <c r="D8" s="763"/>
      <c r="E8" s="763"/>
      <c r="F8" s="763"/>
      <c r="G8" s="763"/>
      <c r="H8" s="763"/>
      <c r="I8" s="763"/>
      <c r="J8" s="764"/>
    </row>
    <row r="9" spans="1:10" ht="38.25" x14ac:dyDescent="0.2">
      <c r="A9" s="82" t="s">
        <v>115</v>
      </c>
      <c r="B9" s="82" t="s">
        <v>116</v>
      </c>
      <c r="C9" s="82" t="s">
        <v>117</v>
      </c>
      <c r="D9" s="82" t="s">
        <v>118</v>
      </c>
      <c r="E9" s="82" t="s">
        <v>119</v>
      </c>
      <c r="F9" s="82" t="s">
        <v>120</v>
      </c>
      <c r="G9" s="82" t="s">
        <v>121</v>
      </c>
      <c r="H9" s="82" t="s">
        <v>122</v>
      </c>
      <c r="I9" s="82" t="s">
        <v>123</v>
      </c>
      <c r="J9" s="82" t="s">
        <v>124</v>
      </c>
    </row>
    <row r="10" spans="1:10" ht="38.25" x14ac:dyDescent="0.2">
      <c r="A10" s="748" t="s">
        <v>125</v>
      </c>
      <c r="B10" s="751" t="s">
        <v>126</v>
      </c>
      <c r="C10" s="754">
        <v>0.125</v>
      </c>
      <c r="D10" s="641" t="s">
        <v>127</v>
      </c>
      <c r="E10" s="84">
        <v>0.25</v>
      </c>
      <c r="F10" s="85" t="s">
        <v>47</v>
      </c>
      <c r="G10" s="85" t="s">
        <v>128</v>
      </c>
      <c r="H10" s="85" t="s">
        <v>129</v>
      </c>
      <c r="I10" s="86">
        <v>45383</v>
      </c>
      <c r="J10" s="108">
        <v>45626</v>
      </c>
    </row>
    <row r="11" spans="1:10" ht="51" x14ac:dyDescent="0.2">
      <c r="A11" s="749"/>
      <c r="B11" s="752"/>
      <c r="C11" s="755"/>
      <c r="D11" s="656" t="s">
        <v>130</v>
      </c>
      <c r="E11" s="84">
        <v>0.25</v>
      </c>
      <c r="F11" s="85" t="s">
        <v>47</v>
      </c>
      <c r="G11" s="85" t="s">
        <v>128</v>
      </c>
      <c r="H11" s="85" t="s">
        <v>131</v>
      </c>
      <c r="I11" s="86">
        <v>45383</v>
      </c>
      <c r="J11" s="108">
        <v>45641</v>
      </c>
    </row>
    <row r="12" spans="1:10" ht="38.25" x14ac:dyDescent="0.2">
      <c r="A12" s="750"/>
      <c r="B12" s="753"/>
      <c r="C12" s="756"/>
      <c r="D12" s="656" t="s">
        <v>132</v>
      </c>
      <c r="E12" s="89">
        <v>0.5</v>
      </c>
      <c r="F12" s="90" t="s">
        <v>133</v>
      </c>
      <c r="G12" s="90" t="s">
        <v>134</v>
      </c>
      <c r="H12" s="90" t="s">
        <v>135</v>
      </c>
      <c r="I12" s="91">
        <v>45323</v>
      </c>
      <c r="J12" s="1166">
        <v>45641</v>
      </c>
    </row>
    <row r="13" spans="1:10" ht="51" x14ac:dyDescent="0.2">
      <c r="A13" s="765">
        <v>2</v>
      </c>
      <c r="B13" s="765" t="s">
        <v>136</v>
      </c>
      <c r="C13" s="768">
        <v>0.125</v>
      </c>
      <c r="D13" s="657" t="s">
        <v>137</v>
      </c>
      <c r="E13" s="92">
        <v>0.25</v>
      </c>
      <c r="F13" s="93" t="s">
        <v>138</v>
      </c>
      <c r="G13" s="93" t="s">
        <v>128</v>
      </c>
      <c r="H13" s="94" t="s">
        <v>139</v>
      </c>
      <c r="I13" s="94">
        <v>45306</v>
      </c>
      <c r="J13" s="1167">
        <v>45504</v>
      </c>
    </row>
    <row r="14" spans="1:10" ht="38.25" x14ac:dyDescent="0.2">
      <c r="A14" s="766"/>
      <c r="B14" s="766"/>
      <c r="C14" s="769"/>
      <c r="D14" s="657" t="s">
        <v>140</v>
      </c>
      <c r="E14" s="92">
        <f>0.25/2</f>
        <v>0.125</v>
      </c>
      <c r="F14" s="98" t="s">
        <v>47</v>
      </c>
      <c r="G14" s="98" t="s">
        <v>128</v>
      </c>
      <c r="H14" s="99" t="s">
        <v>141</v>
      </c>
      <c r="I14" s="99">
        <v>45352</v>
      </c>
      <c r="J14" s="1167">
        <v>45441</v>
      </c>
    </row>
    <row r="15" spans="1:10" ht="25.5" x14ac:dyDescent="0.2">
      <c r="A15" s="766"/>
      <c r="B15" s="766"/>
      <c r="C15" s="769"/>
      <c r="D15" s="657" t="s">
        <v>142</v>
      </c>
      <c r="E15" s="92">
        <f>0.25/2</f>
        <v>0.125</v>
      </c>
      <c r="F15" s="98" t="s">
        <v>143</v>
      </c>
      <c r="G15" s="98" t="s">
        <v>47</v>
      </c>
      <c r="H15" s="99" t="s">
        <v>144</v>
      </c>
      <c r="I15" s="99">
        <v>45446</v>
      </c>
      <c r="J15" s="1167">
        <v>45657</v>
      </c>
    </row>
    <row r="16" spans="1:10" ht="25.5" x14ac:dyDescent="0.2">
      <c r="A16" s="766"/>
      <c r="B16" s="766"/>
      <c r="C16" s="769"/>
      <c r="D16" s="657" t="s">
        <v>145</v>
      </c>
      <c r="E16" s="100">
        <v>0.25</v>
      </c>
      <c r="F16" s="98" t="s">
        <v>47</v>
      </c>
      <c r="G16" s="98" t="s">
        <v>128</v>
      </c>
      <c r="H16" s="101" t="s">
        <v>146</v>
      </c>
      <c r="I16" s="101">
        <v>45383</v>
      </c>
      <c r="J16" s="1168">
        <v>45534</v>
      </c>
    </row>
    <row r="17" spans="1:10" ht="25.5" x14ac:dyDescent="0.2">
      <c r="A17" s="767"/>
      <c r="B17" s="767"/>
      <c r="C17" s="770"/>
      <c r="D17" s="657" t="s">
        <v>147</v>
      </c>
      <c r="E17" s="100">
        <v>0.25</v>
      </c>
      <c r="F17" s="98" t="s">
        <v>47</v>
      </c>
      <c r="G17" s="98" t="s">
        <v>128</v>
      </c>
      <c r="H17" s="101" t="s">
        <v>146</v>
      </c>
      <c r="I17" s="101">
        <v>45505</v>
      </c>
      <c r="J17" s="1168">
        <v>45641</v>
      </c>
    </row>
    <row r="18" spans="1:10" s="109" customFormat="1" ht="267.75" x14ac:dyDescent="0.2">
      <c r="A18" s="102">
        <v>3</v>
      </c>
      <c r="B18" s="103" t="s">
        <v>148</v>
      </c>
      <c r="C18" s="104">
        <v>0.125</v>
      </c>
      <c r="D18" s="103" t="s">
        <v>149</v>
      </c>
      <c r="E18" s="105">
        <v>1</v>
      </c>
      <c r="F18" s="102" t="s">
        <v>47</v>
      </c>
      <c r="G18" s="102" t="s">
        <v>128</v>
      </c>
      <c r="H18" s="102" t="s">
        <v>150</v>
      </c>
      <c r="I18" s="106">
        <v>45505</v>
      </c>
      <c r="J18" s="1169">
        <v>45641</v>
      </c>
    </row>
    <row r="19" spans="1:10" s="117" customFormat="1" ht="63.75" customHeight="1" x14ac:dyDescent="0.25">
      <c r="A19" s="744">
        <v>4</v>
      </c>
      <c r="B19" s="744" t="s">
        <v>151</v>
      </c>
      <c r="C19" s="746">
        <v>0.125</v>
      </c>
      <c r="D19" s="658" t="s">
        <v>152</v>
      </c>
      <c r="E19" s="113">
        <v>1</v>
      </c>
      <c r="F19" s="183" t="s">
        <v>47</v>
      </c>
      <c r="G19" s="110" t="s">
        <v>153</v>
      </c>
      <c r="H19" s="140" t="s">
        <v>154</v>
      </c>
      <c r="I19" s="114">
        <v>45366</v>
      </c>
      <c r="J19" s="114">
        <v>45641</v>
      </c>
    </row>
    <row r="20" spans="1:10" s="117" customFormat="1" ht="36.75" customHeight="1" x14ac:dyDescent="0.25">
      <c r="A20" s="745"/>
      <c r="B20" s="745"/>
      <c r="C20" s="747"/>
      <c r="D20" s="659" t="s">
        <v>155</v>
      </c>
      <c r="E20" s="113">
        <v>1</v>
      </c>
      <c r="F20" s="183" t="s">
        <v>47</v>
      </c>
      <c r="G20" s="80" t="s">
        <v>153</v>
      </c>
      <c r="H20" s="544" t="s">
        <v>156</v>
      </c>
      <c r="I20" s="545">
        <v>45352</v>
      </c>
      <c r="J20" s="1148">
        <v>45641</v>
      </c>
    </row>
    <row r="21" spans="1:10" s="109" customFormat="1" ht="38.25" x14ac:dyDescent="0.2">
      <c r="A21" s="102">
        <v>5</v>
      </c>
      <c r="B21" s="103" t="s">
        <v>157</v>
      </c>
      <c r="C21" s="281">
        <v>0.125</v>
      </c>
      <c r="D21" s="665" t="s">
        <v>158</v>
      </c>
      <c r="E21" s="282">
        <v>1</v>
      </c>
      <c r="F21" s="102" t="s">
        <v>47</v>
      </c>
      <c r="G21" s="102" t="s">
        <v>128</v>
      </c>
      <c r="H21" s="536" t="s">
        <v>159</v>
      </c>
      <c r="I21" s="502">
        <v>45323</v>
      </c>
      <c r="J21" s="1170">
        <v>45641</v>
      </c>
    </row>
    <row r="22" spans="1:10" s="117" customFormat="1" ht="63.75" x14ac:dyDescent="0.25">
      <c r="A22" s="110">
        <v>6</v>
      </c>
      <c r="B22" s="139" t="s">
        <v>160</v>
      </c>
      <c r="C22" s="112">
        <v>0.125</v>
      </c>
      <c r="D22" s="615" t="s">
        <v>161</v>
      </c>
      <c r="E22" s="113">
        <v>1</v>
      </c>
      <c r="F22" s="110" t="s">
        <v>47</v>
      </c>
      <c r="G22" s="118" t="s">
        <v>162</v>
      </c>
      <c r="H22" s="110" t="s">
        <v>163</v>
      </c>
      <c r="I22" s="114">
        <v>45323</v>
      </c>
      <c r="J22" s="114">
        <v>45504</v>
      </c>
    </row>
    <row r="23" spans="1:10" s="109" customFormat="1" ht="36" customHeight="1" x14ac:dyDescent="0.2">
      <c r="A23" s="738">
        <v>7</v>
      </c>
      <c r="B23" s="740" t="s">
        <v>164</v>
      </c>
      <c r="C23" s="742">
        <v>0.125</v>
      </c>
      <c r="D23" s="628" t="s">
        <v>165</v>
      </c>
      <c r="E23" s="639">
        <v>0.7</v>
      </c>
      <c r="F23" s="256" t="s">
        <v>47</v>
      </c>
      <c r="G23" s="256" t="s">
        <v>166</v>
      </c>
      <c r="H23" s="256" t="s">
        <v>167</v>
      </c>
      <c r="I23" s="119">
        <v>45323</v>
      </c>
      <c r="J23" s="1171">
        <v>45534</v>
      </c>
    </row>
    <row r="24" spans="1:10" s="109" customFormat="1" ht="38.25" x14ac:dyDescent="0.2">
      <c r="A24" s="739"/>
      <c r="B24" s="741"/>
      <c r="C24" s="743"/>
      <c r="D24" s="652" t="s">
        <v>168</v>
      </c>
      <c r="E24" s="664">
        <v>0.3</v>
      </c>
      <c r="F24" s="663" t="s">
        <v>169</v>
      </c>
      <c r="G24" s="85" t="s">
        <v>128</v>
      </c>
      <c r="H24" s="660" t="s">
        <v>170</v>
      </c>
      <c r="I24" s="119">
        <v>45323</v>
      </c>
      <c r="J24" s="1171">
        <v>45534</v>
      </c>
    </row>
    <row r="25" spans="1:10" s="117" customFormat="1" ht="64.5" customHeight="1" x14ac:dyDescent="0.25">
      <c r="A25" s="110">
        <v>8</v>
      </c>
      <c r="B25" s="146" t="s">
        <v>171</v>
      </c>
      <c r="C25" s="543">
        <v>0.125</v>
      </c>
      <c r="D25" s="146" t="s">
        <v>172</v>
      </c>
      <c r="E25" s="661">
        <v>1</v>
      </c>
      <c r="F25" s="257" t="s">
        <v>162</v>
      </c>
      <c r="G25" s="662" t="s">
        <v>128</v>
      </c>
      <c r="H25" s="257" t="s">
        <v>173</v>
      </c>
      <c r="I25" s="114">
        <v>45352</v>
      </c>
      <c r="J25" s="114">
        <v>45565</v>
      </c>
    </row>
    <row r="26" spans="1:10" x14ac:dyDescent="0.2">
      <c r="C26" s="595">
        <f>SUM(C10:C25)</f>
        <v>1</v>
      </c>
    </row>
    <row r="27" spans="1:10" x14ac:dyDescent="0.2">
      <c r="B27" s="123"/>
    </row>
  </sheetData>
  <protectedRanges>
    <protectedRange sqref="D9:H9" name="Simulado"/>
    <protectedRange sqref="C10:H17 F18:F22" name="Simulado_1"/>
  </protectedRanges>
  <autoFilter ref="A9:J9"/>
  <mergeCells count="24">
    <mergeCell ref="A6:C6"/>
    <mergeCell ref="D6:J6"/>
    <mergeCell ref="A8:J8"/>
    <mergeCell ref="A13:A17"/>
    <mergeCell ref="B13:B17"/>
    <mergeCell ref="C13:C17"/>
    <mergeCell ref="A7:C7"/>
    <mergeCell ref="D7:J7"/>
    <mergeCell ref="A5:C5"/>
    <mergeCell ref="D5:J5"/>
    <mergeCell ref="A2:H2"/>
    <mergeCell ref="A3:C3"/>
    <mergeCell ref="D3:J3"/>
    <mergeCell ref="A4:C4"/>
    <mergeCell ref="D4:J4"/>
    <mergeCell ref="A10:A12"/>
    <mergeCell ref="B10:B12"/>
    <mergeCell ref="C10:C12"/>
    <mergeCell ref="A23:A24"/>
    <mergeCell ref="B23:B24"/>
    <mergeCell ref="C23:C24"/>
    <mergeCell ref="B19:B20"/>
    <mergeCell ref="A19:A20"/>
    <mergeCell ref="C19:C20"/>
  </mergeCells>
  <conditionalFormatting sqref="H18">
    <cfRule type="cellIs" dxfId="139" priority="31" operator="between">
      <formula>81</formula>
      <formula>100</formula>
    </cfRule>
    <cfRule type="cellIs" dxfId="138" priority="32" operator="between">
      <formula>61</formula>
      <formula>80</formula>
    </cfRule>
    <cfRule type="cellIs" dxfId="137" priority="33" operator="between">
      <formula>41</formula>
      <formula>60</formula>
    </cfRule>
    <cfRule type="cellIs" dxfId="136" priority="34" operator="between">
      <formula>21</formula>
      <formula>40</formula>
    </cfRule>
    <cfRule type="cellIs" dxfId="135" priority="35" operator="between">
      <formula>1</formula>
      <formula>20</formula>
    </cfRule>
    <cfRule type="cellIs" dxfId="134" priority="36" operator="between">
      <formula>81</formula>
      <formula>100</formula>
    </cfRule>
    <cfRule type="cellIs" dxfId="133" priority="37" operator="between">
      <formula>61</formula>
      <formula>80</formula>
    </cfRule>
    <cfRule type="cellIs" dxfId="132" priority="38" operator="between">
      <formula>41</formula>
      <formula>60</formula>
    </cfRule>
    <cfRule type="cellIs" dxfId="131" priority="39" operator="between">
      <formula>21</formula>
      <formula>40</formula>
    </cfRule>
    <cfRule type="cellIs" dxfId="130" priority="40" operator="between">
      <formula>1</formula>
      <formula>20</formula>
    </cfRule>
    <cfRule type="cellIs" dxfId="129" priority="41" operator="between">
      <formula>81</formula>
      <formula>100</formula>
    </cfRule>
    <cfRule type="cellIs" dxfId="128" priority="42" operator="between">
      <formula>61</formula>
      <formula>80</formula>
    </cfRule>
    <cfRule type="cellIs" dxfId="127" priority="43" operator="between">
      <formula>41</formula>
      <formula>60</formula>
    </cfRule>
    <cfRule type="cellIs" dxfId="126" priority="44" operator="between">
      <formula>21</formula>
      <formula>40</formula>
    </cfRule>
    <cfRule type="cellIs" dxfId="125" priority="45" operator="between">
      <formula>1</formula>
      <formula>20</formula>
    </cfRule>
  </conditionalFormatting>
  <conditionalFormatting sqref="H21">
    <cfRule type="cellIs" dxfId="124" priority="16" operator="between">
      <formula>81</formula>
      <formula>100</formula>
    </cfRule>
    <cfRule type="cellIs" dxfId="123" priority="17" operator="between">
      <formula>61</formula>
      <formula>80</formula>
    </cfRule>
    <cfRule type="cellIs" dxfId="122" priority="18" operator="between">
      <formula>41</formula>
      <formula>60</formula>
    </cfRule>
    <cfRule type="cellIs" dxfId="121" priority="19" operator="between">
      <formula>21</formula>
      <formula>40</formula>
    </cfRule>
    <cfRule type="cellIs" dxfId="120" priority="20" operator="between">
      <formula>1</formula>
      <formula>20</formula>
    </cfRule>
    <cfRule type="cellIs" dxfId="119" priority="21" operator="between">
      <formula>81</formula>
      <formula>100</formula>
    </cfRule>
    <cfRule type="cellIs" dxfId="118" priority="22" operator="between">
      <formula>61</formula>
      <formula>80</formula>
    </cfRule>
    <cfRule type="cellIs" dxfId="117" priority="23" operator="between">
      <formula>41</formula>
      <formula>60</formula>
    </cfRule>
    <cfRule type="cellIs" dxfId="116" priority="24" operator="between">
      <formula>21</formula>
      <formula>40</formula>
    </cfRule>
    <cfRule type="cellIs" dxfId="115" priority="25" operator="between">
      <formula>1</formula>
      <formula>20</formula>
    </cfRule>
    <cfRule type="cellIs" dxfId="114" priority="26" operator="between">
      <formula>81</formula>
      <formula>100</formula>
    </cfRule>
    <cfRule type="cellIs" dxfId="113" priority="27" operator="between">
      <formula>61</formula>
      <formula>80</formula>
    </cfRule>
    <cfRule type="cellIs" dxfId="112" priority="28" operator="between">
      <formula>41</formula>
      <formula>60</formula>
    </cfRule>
    <cfRule type="cellIs" dxfId="111" priority="29" operator="between">
      <formula>21</formula>
      <formula>40</formula>
    </cfRule>
    <cfRule type="cellIs" dxfId="110" priority="30" operator="between">
      <formula>1</formula>
      <formula>20</formula>
    </cfRule>
  </conditionalFormatting>
  <conditionalFormatting sqref="H23:H24">
    <cfRule type="cellIs" dxfId="109" priority="1" operator="between">
      <formula>81</formula>
      <formula>100</formula>
    </cfRule>
    <cfRule type="cellIs" dxfId="108" priority="2" operator="between">
      <formula>61</formula>
      <formula>80</formula>
    </cfRule>
    <cfRule type="cellIs" dxfId="107" priority="3" operator="between">
      <formula>41</formula>
      <formula>60</formula>
    </cfRule>
    <cfRule type="cellIs" dxfId="106" priority="4" operator="between">
      <formula>21</formula>
      <formula>40</formula>
    </cfRule>
    <cfRule type="cellIs" dxfId="105" priority="5" operator="between">
      <formula>1</formula>
      <formula>20</formula>
    </cfRule>
    <cfRule type="cellIs" dxfId="104" priority="6" operator="between">
      <formula>81</formula>
      <formula>100</formula>
    </cfRule>
    <cfRule type="cellIs" dxfId="103" priority="7" operator="between">
      <formula>61</formula>
      <formula>80</formula>
    </cfRule>
    <cfRule type="cellIs" dxfId="102" priority="8" operator="between">
      <formula>41</formula>
      <formula>60</formula>
    </cfRule>
    <cfRule type="cellIs" dxfId="101" priority="9" operator="between">
      <formula>21</formula>
      <formula>40</formula>
    </cfRule>
    <cfRule type="cellIs" dxfId="100" priority="10" operator="between">
      <formula>1</formula>
      <formula>20</formula>
    </cfRule>
    <cfRule type="cellIs" dxfId="99" priority="11" operator="between">
      <formula>81</formula>
      <formula>100</formula>
    </cfRule>
    <cfRule type="cellIs" dxfId="98" priority="12" operator="between">
      <formula>61</formula>
      <formula>80</formula>
    </cfRule>
    <cfRule type="cellIs" dxfId="97" priority="13" operator="between">
      <formula>41</formula>
      <formula>60</formula>
    </cfRule>
    <cfRule type="cellIs" dxfId="96" priority="14" operator="between">
      <formula>21</formula>
      <formula>40</formula>
    </cfRule>
    <cfRule type="cellIs" dxfId="95" priority="15" operator="between">
      <formula>1</formula>
      <formula>20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workbookViewId="0">
      <selection sqref="A1:J1"/>
    </sheetView>
  </sheetViews>
  <sheetFormatPr baseColWidth="10" defaultColWidth="11.42578125" defaultRowHeight="14.25" x14ac:dyDescent="0.2"/>
  <cols>
    <col min="1" max="1" width="11.42578125" style="255"/>
    <col min="2" max="2" width="37.5703125" style="255" customWidth="1"/>
    <col min="3" max="3" width="11.42578125" style="255"/>
    <col min="4" max="4" width="31.5703125" style="255" customWidth="1"/>
    <col min="5" max="5" width="11.42578125" style="255"/>
    <col min="6" max="6" width="24.85546875" style="255" customWidth="1"/>
    <col min="7" max="7" width="26.42578125" style="255" customWidth="1"/>
    <col min="8" max="8" width="29.140625" style="255" customWidth="1"/>
    <col min="9" max="9" width="13" style="255" bestFit="1" customWidth="1"/>
    <col min="10" max="10" width="16.85546875" style="255" customWidth="1"/>
    <col min="11" max="16384" width="11.42578125" style="255"/>
  </cols>
  <sheetData>
    <row r="1" spans="1:10" ht="14.25" customHeight="1" x14ac:dyDescent="0.2">
      <c r="A1" s="780" t="s">
        <v>41</v>
      </c>
      <c r="B1" s="781"/>
      <c r="C1" s="781"/>
      <c r="D1" s="781"/>
      <c r="E1" s="781"/>
      <c r="F1" s="781"/>
      <c r="G1" s="781"/>
      <c r="H1" s="781"/>
      <c r="I1" s="781"/>
      <c r="J1" s="782"/>
    </row>
    <row r="2" spans="1:10" ht="14.25" customHeight="1" x14ac:dyDescent="0.2">
      <c r="A2" s="774" t="s">
        <v>106</v>
      </c>
      <c r="B2" s="775"/>
      <c r="C2" s="776"/>
      <c r="D2" s="783" t="s">
        <v>174</v>
      </c>
      <c r="E2" s="784"/>
      <c r="F2" s="784"/>
      <c r="G2" s="784"/>
      <c r="H2" s="784"/>
      <c r="I2" s="784"/>
      <c r="J2" s="785"/>
    </row>
    <row r="3" spans="1:10" ht="44.25" customHeight="1" x14ac:dyDescent="0.2">
      <c r="A3" s="774" t="s">
        <v>107</v>
      </c>
      <c r="B3" s="775"/>
      <c r="C3" s="776"/>
      <c r="D3" s="777" t="s">
        <v>175</v>
      </c>
      <c r="E3" s="778"/>
      <c r="F3" s="778"/>
      <c r="G3" s="778"/>
      <c r="H3" s="778"/>
      <c r="I3" s="778"/>
      <c r="J3" s="779"/>
    </row>
    <row r="4" spans="1:10" ht="13.5" customHeight="1" x14ac:dyDescent="0.2">
      <c r="A4" s="774" t="s">
        <v>44</v>
      </c>
      <c r="B4" s="775"/>
      <c r="C4" s="776"/>
      <c r="D4" s="777" t="s">
        <v>176</v>
      </c>
      <c r="E4" s="778"/>
      <c r="F4" s="778"/>
      <c r="G4" s="778"/>
      <c r="H4" s="778"/>
      <c r="I4" s="778"/>
      <c r="J4" s="779"/>
    </row>
    <row r="5" spans="1:10" ht="14.25" customHeight="1" x14ac:dyDescent="0.2">
      <c r="A5" s="774" t="s">
        <v>110</v>
      </c>
      <c r="B5" s="775"/>
      <c r="C5" s="776"/>
      <c r="D5" s="792" t="s">
        <v>177</v>
      </c>
      <c r="E5" s="793"/>
      <c r="F5" s="793"/>
      <c r="G5" s="793"/>
      <c r="H5" s="793"/>
      <c r="I5" s="285" t="s">
        <v>178</v>
      </c>
      <c r="J5" s="142" t="s">
        <v>178</v>
      </c>
    </row>
    <row r="6" spans="1:10" ht="14.25" customHeight="1" x14ac:dyDescent="0.2">
      <c r="A6" s="796" t="s">
        <v>112</v>
      </c>
      <c r="B6" s="796"/>
      <c r="C6" s="796"/>
      <c r="D6" s="797" t="s">
        <v>113</v>
      </c>
      <c r="E6" s="797"/>
      <c r="F6" s="797"/>
      <c r="G6" s="797"/>
      <c r="H6" s="797"/>
      <c r="I6" s="797"/>
      <c r="J6" s="797"/>
    </row>
    <row r="7" spans="1:10" ht="14.25" customHeight="1" x14ac:dyDescent="0.2">
      <c r="A7" s="794" t="s">
        <v>114</v>
      </c>
      <c r="B7" s="794"/>
      <c r="C7" s="794"/>
      <c r="D7" s="794"/>
      <c r="E7" s="794"/>
      <c r="F7" s="794"/>
      <c r="G7" s="794"/>
      <c r="H7" s="794"/>
      <c r="I7" s="794"/>
      <c r="J7" s="795"/>
    </row>
    <row r="8" spans="1:10" ht="38.25" customHeight="1" x14ac:dyDescent="0.2">
      <c r="A8" s="506" t="s">
        <v>115</v>
      </c>
      <c r="B8" s="507" t="s">
        <v>116</v>
      </c>
      <c r="C8" s="507" t="s">
        <v>117</v>
      </c>
      <c r="D8" s="507" t="s">
        <v>118</v>
      </c>
      <c r="E8" s="507" t="s">
        <v>119</v>
      </c>
      <c r="F8" s="507" t="s">
        <v>120</v>
      </c>
      <c r="G8" s="507" t="s">
        <v>121</v>
      </c>
      <c r="H8" s="507" t="s">
        <v>122</v>
      </c>
      <c r="I8" s="507" t="s">
        <v>123</v>
      </c>
      <c r="J8" s="507" t="s">
        <v>124</v>
      </c>
    </row>
    <row r="9" spans="1:10" ht="89.25" x14ac:dyDescent="0.2">
      <c r="A9" s="315">
        <v>1</v>
      </c>
      <c r="B9" s="83" t="s">
        <v>179</v>
      </c>
      <c r="C9" s="284">
        <v>0.33329999999999999</v>
      </c>
      <c r="D9" s="83" t="s">
        <v>180</v>
      </c>
      <c r="E9" s="84">
        <v>1</v>
      </c>
      <c r="F9" s="83" t="s">
        <v>181</v>
      </c>
      <c r="G9" s="85" t="s">
        <v>182</v>
      </c>
      <c r="H9" s="83" t="s">
        <v>183</v>
      </c>
      <c r="I9" s="283">
        <v>45326</v>
      </c>
      <c r="J9" s="283">
        <v>45503</v>
      </c>
    </row>
    <row r="10" spans="1:10" ht="25.5" x14ac:dyDescent="0.2">
      <c r="A10" s="786">
        <v>2</v>
      </c>
      <c r="B10" s="788" t="s">
        <v>184</v>
      </c>
      <c r="C10" s="790">
        <v>0.33329999999999999</v>
      </c>
      <c r="D10" s="286" t="s">
        <v>185</v>
      </c>
      <c r="E10" s="508">
        <v>0.5</v>
      </c>
      <c r="F10" s="71" t="s">
        <v>181</v>
      </c>
      <c r="G10" s="360" t="s">
        <v>186</v>
      </c>
      <c r="H10" s="360" t="s">
        <v>187</v>
      </c>
      <c r="I10" s="509">
        <v>45326</v>
      </c>
      <c r="J10" s="509">
        <v>45503</v>
      </c>
    </row>
    <row r="11" spans="1:10" ht="51" x14ac:dyDescent="0.2">
      <c r="A11" s="787"/>
      <c r="B11" s="789"/>
      <c r="C11" s="791"/>
      <c r="D11" s="286" t="s">
        <v>188</v>
      </c>
      <c r="E11" s="508">
        <v>0.5</v>
      </c>
      <c r="F11" s="71" t="s">
        <v>181</v>
      </c>
      <c r="G11" s="360" t="s">
        <v>186</v>
      </c>
      <c r="H11" s="142" t="s">
        <v>189</v>
      </c>
      <c r="I11" s="509">
        <v>45326</v>
      </c>
      <c r="J11" s="509">
        <v>45503</v>
      </c>
    </row>
    <row r="12" spans="1:10" ht="63.75" x14ac:dyDescent="0.2">
      <c r="A12" s="309">
        <v>3</v>
      </c>
      <c r="B12" s="83" t="s">
        <v>190</v>
      </c>
      <c r="C12" s="596">
        <v>0.33329999999999999</v>
      </c>
      <c r="D12" s="641" t="s">
        <v>191</v>
      </c>
      <c r="E12" s="84">
        <v>1</v>
      </c>
      <c r="F12" s="83" t="s">
        <v>181</v>
      </c>
      <c r="G12" s="83" t="s">
        <v>192</v>
      </c>
      <c r="H12" s="83" t="s">
        <v>193</v>
      </c>
      <c r="I12" s="283">
        <v>45326</v>
      </c>
      <c r="J12" s="283">
        <v>45503</v>
      </c>
    </row>
    <row r="13" spans="1:10" x14ac:dyDescent="0.2">
      <c r="A13" s="505"/>
      <c r="B13" s="505"/>
      <c r="C13" s="611">
        <f>SUM(C9:C12)</f>
        <v>0.99990000000000001</v>
      </c>
      <c r="D13" s="505"/>
      <c r="E13" s="505"/>
      <c r="F13" s="505"/>
      <c r="G13" s="505"/>
      <c r="H13" s="505"/>
      <c r="I13" s="505"/>
      <c r="J13" s="505"/>
    </row>
    <row r="14" spans="1:10" x14ac:dyDescent="0.2">
      <c r="A14" s="505"/>
      <c r="B14" s="505"/>
      <c r="C14" s="505"/>
      <c r="D14" s="505"/>
      <c r="E14" s="505"/>
      <c r="F14" s="505"/>
      <c r="G14" s="505"/>
      <c r="H14" s="505"/>
      <c r="I14" s="505"/>
      <c r="J14" s="505"/>
    </row>
  </sheetData>
  <autoFilter ref="A8:J8"/>
  <mergeCells count="15">
    <mergeCell ref="A5:C5"/>
    <mergeCell ref="D5:H5"/>
    <mergeCell ref="A7:J7"/>
    <mergeCell ref="A6:C6"/>
    <mergeCell ref="D6:J6"/>
    <mergeCell ref="A10:A11"/>
    <mergeCell ref="B10:B11"/>
    <mergeCell ref="C10:C11"/>
    <mergeCell ref="A4:C4"/>
    <mergeCell ref="D4:J4"/>
    <mergeCell ref="A2:C2"/>
    <mergeCell ref="A3:C3"/>
    <mergeCell ref="D3:J3"/>
    <mergeCell ref="A1:J1"/>
    <mergeCell ref="D2:J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topLeftCell="H10" workbookViewId="0">
      <selection activeCell="J10" sqref="J10:J13"/>
    </sheetView>
  </sheetViews>
  <sheetFormatPr baseColWidth="10" defaultColWidth="11.42578125" defaultRowHeight="12.75" x14ac:dyDescent="0.2"/>
  <cols>
    <col min="1" max="1" width="8.140625" style="2" customWidth="1"/>
    <col min="2" max="2" width="30.140625" style="2" customWidth="1"/>
    <col min="3" max="3" width="16.5703125" style="2" customWidth="1"/>
    <col min="4" max="4" width="46.28515625" style="2" customWidth="1"/>
    <col min="5" max="5" width="15.42578125" style="2" customWidth="1"/>
    <col min="6" max="6" width="22" style="2" customWidth="1"/>
    <col min="7" max="7" width="25" style="2" customWidth="1"/>
    <col min="8" max="8" width="38.28515625" style="2" customWidth="1"/>
    <col min="9" max="9" width="16.85546875" style="2" customWidth="1"/>
    <col min="10" max="10" width="23.5703125" style="2" customWidth="1"/>
    <col min="11" max="16384" width="11.42578125" style="2"/>
  </cols>
  <sheetData>
    <row r="1" spans="1:10" s="75" customFormat="1" x14ac:dyDescent="0.2">
      <c r="A1" s="72"/>
      <c r="B1" s="73"/>
      <c r="C1" s="73"/>
      <c r="D1" s="73"/>
      <c r="E1" s="73"/>
      <c r="F1" s="73"/>
      <c r="G1" s="73"/>
      <c r="H1" s="73"/>
      <c r="I1" s="73"/>
      <c r="J1" s="74"/>
    </row>
    <row r="2" spans="1:10" s="75" customFormat="1" x14ac:dyDescent="0.2">
      <c r="A2" s="759" t="s">
        <v>41</v>
      </c>
      <c r="B2" s="760"/>
      <c r="C2" s="760"/>
      <c r="D2" s="760"/>
      <c r="E2" s="760"/>
      <c r="F2" s="760"/>
      <c r="G2" s="760"/>
      <c r="H2" s="760"/>
      <c r="I2" s="76"/>
      <c r="J2" s="77"/>
    </row>
    <row r="3" spans="1:10" s="75" customFormat="1" x14ac:dyDescent="0.2">
      <c r="A3" s="757" t="s">
        <v>106</v>
      </c>
      <c r="B3" s="757"/>
      <c r="C3" s="757"/>
      <c r="D3" s="761" t="s">
        <v>194</v>
      </c>
      <c r="E3" s="762"/>
      <c r="F3" s="762"/>
      <c r="G3" s="762"/>
      <c r="H3" s="762"/>
      <c r="I3" s="78"/>
      <c r="J3" s="125"/>
    </row>
    <row r="4" spans="1:10" s="79" customFormat="1" ht="45" customHeight="1" x14ac:dyDescent="0.25">
      <c r="A4" s="757" t="s">
        <v>107</v>
      </c>
      <c r="B4" s="757"/>
      <c r="C4" s="757"/>
      <c r="D4" s="761" t="s">
        <v>105</v>
      </c>
      <c r="E4" s="762"/>
      <c r="F4" s="762"/>
      <c r="G4" s="762"/>
      <c r="H4" s="762"/>
      <c r="I4" s="762"/>
      <c r="J4" s="801"/>
    </row>
    <row r="5" spans="1:10" s="79" customFormat="1" ht="62.25" customHeight="1" x14ac:dyDescent="0.25">
      <c r="A5" s="757" t="s">
        <v>44</v>
      </c>
      <c r="B5" s="757"/>
      <c r="C5" s="757"/>
      <c r="D5" s="761" t="s">
        <v>195</v>
      </c>
      <c r="E5" s="762"/>
      <c r="F5" s="762"/>
      <c r="G5" s="762"/>
      <c r="H5" s="762"/>
      <c r="I5" s="762"/>
      <c r="J5" s="801"/>
    </row>
    <row r="6" spans="1:10" s="79" customFormat="1" x14ac:dyDescent="0.25">
      <c r="A6" s="757" t="s">
        <v>110</v>
      </c>
      <c r="B6" s="757"/>
      <c r="C6" s="757"/>
      <c r="D6" s="761" t="s">
        <v>196</v>
      </c>
      <c r="E6" s="762"/>
      <c r="F6" s="762"/>
      <c r="G6" s="762"/>
      <c r="H6" s="762"/>
      <c r="I6" s="78"/>
      <c r="J6" s="125"/>
    </row>
    <row r="7" spans="1:10" s="79" customFormat="1" ht="24" customHeight="1" x14ac:dyDescent="0.25">
      <c r="A7" s="800" t="s">
        <v>112</v>
      </c>
      <c r="B7" s="800"/>
      <c r="C7" s="800"/>
      <c r="D7" s="798" t="s">
        <v>113</v>
      </c>
      <c r="E7" s="798"/>
      <c r="F7" s="798"/>
      <c r="G7" s="798"/>
      <c r="H7" s="798"/>
      <c r="I7" s="798"/>
      <c r="J7" s="799"/>
    </row>
    <row r="8" spans="1:10" s="81" customFormat="1" ht="15" customHeight="1" x14ac:dyDescent="0.2">
      <c r="A8" s="763" t="s">
        <v>114</v>
      </c>
      <c r="B8" s="763"/>
      <c r="C8" s="763"/>
      <c r="D8" s="763"/>
      <c r="E8" s="763"/>
      <c r="F8" s="763"/>
      <c r="G8" s="763"/>
      <c r="H8" s="763"/>
      <c r="I8" s="763"/>
      <c r="J8" s="764"/>
    </row>
    <row r="9" spans="1:10" s="81" customFormat="1" ht="38.25" x14ac:dyDescent="0.2">
      <c r="A9" s="82" t="s">
        <v>115</v>
      </c>
      <c r="B9" s="82" t="s">
        <v>116</v>
      </c>
      <c r="C9" s="82" t="s">
        <v>117</v>
      </c>
      <c r="D9" s="82" t="s">
        <v>118</v>
      </c>
      <c r="E9" s="82" t="s">
        <v>119</v>
      </c>
      <c r="F9" s="82" t="s">
        <v>120</v>
      </c>
      <c r="G9" s="82" t="s">
        <v>121</v>
      </c>
      <c r="H9" s="82" t="s">
        <v>122</v>
      </c>
      <c r="I9" s="82" t="s">
        <v>123</v>
      </c>
      <c r="J9" s="82" t="s">
        <v>124</v>
      </c>
    </row>
    <row r="10" spans="1:10" s="81" customFormat="1" ht="82.5" customHeight="1" x14ac:dyDescent="0.2">
      <c r="A10" s="256">
        <v>1</v>
      </c>
      <c r="B10" s="256" t="s">
        <v>197</v>
      </c>
      <c r="C10" s="287">
        <v>0.3</v>
      </c>
      <c r="D10" s="628" t="s">
        <v>198</v>
      </c>
      <c r="E10" s="287">
        <v>1</v>
      </c>
      <c r="F10" s="256" t="s">
        <v>199</v>
      </c>
      <c r="G10" s="256" t="s">
        <v>200</v>
      </c>
      <c r="H10" s="256" t="s">
        <v>201</v>
      </c>
      <c r="I10" s="289">
        <v>45505</v>
      </c>
      <c r="J10" s="1164">
        <v>45657</v>
      </c>
    </row>
    <row r="11" spans="1:10" s="81" customFormat="1" ht="45.75" customHeight="1" x14ac:dyDescent="0.2">
      <c r="A11" s="126">
        <v>2</v>
      </c>
      <c r="B11" s="259" t="s">
        <v>202</v>
      </c>
      <c r="C11" s="130">
        <v>0.3</v>
      </c>
      <c r="D11" s="615" t="s">
        <v>203</v>
      </c>
      <c r="E11" s="128">
        <v>1</v>
      </c>
      <c r="F11" s="110" t="s">
        <v>199</v>
      </c>
      <c r="G11" s="110" t="s">
        <v>204</v>
      </c>
      <c r="H11" s="110" t="s">
        <v>205</v>
      </c>
      <c r="I11" s="290">
        <v>45306</v>
      </c>
      <c r="J11" s="1165">
        <v>45473</v>
      </c>
    </row>
    <row r="12" spans="1:10" s="81" customFormat="1" ht="47.25" customHeight="1" x14ac:dyDescent="0.2">
      <c r="A12" s="107">
        <v>3</v>
      </c>
      <c r="B12" s="107" t="s">
        <v>206</v>
      </c>
      <c r="C12" s="288">
        <v>0.2</v>
      </c>
      <c r="D12" s="642" t="s">
        <v>207</v>
      </c>
      <c r="E12" s="288">
        <v>1</v>
      </c>
      <c r="F12" s="107" t="s">
        <v>199</v>
      </c>
      <c r="G12" s="107" t="s">
        <v>199</v>
      </c>
      <c r="H12" s="107" t="s">
        <v>208</v>
      </c>
      <c r="I12" s="108">
        <v>45323</v>
      </c>
      <c r="J12" s="108">
        <v>45626</v>
      </c>
    </row>
    <row r="13" spans="1:10" ht="131.25" customHeight="1" x14ac:dyDescent="0.2">
      <c r="A13" s="538">
        <v>4</v>
      </c>
      <c r="B13" s="539" t="s">
        <v>209</v>
      </c>
      <c r="C13" s="537">
        <v>0.2</v>
      </c>
      <c r="D13" s="542" t="s">
        <v>210</v>
      </c>
      <c r="E13" s="540">
        <v>1</v>
      </c>
      <c r="F13" s="539" t="s">
        <v>211</v>
      </c>
      <c r="G13" s="539" t="s">
        <v>212</v>
      </c>
      <c r="H13" s="539" t="s">
        <v>213</v>
      </c>
      <c r="I13" s="541">
        <v>45293</v>
      </c>
      <c r="J13" s="541">
        <v>45473</v>
      </c>
    </row>
    <row r="14" spans="1:10" x14ac:dyDescent="0.2">
      <c r="C14" s="597">
        <f>SUM(C10:C13)</f>
        <v>1</v>
      </c>
    </row>
  </sheetData>
  <protectedRanges>
    <protectedRange sqref="D9:H9" name="Simulado"/>
    <protectedRange sqref="C10:H10 F11:F12 G12" name="Simulado_1"/>
  </protectedRanges>
  <autoFilter ref="A9:J13"/>
  <mergeCells count="12">
    <mergeCell ref="A5:C5"/>
    <mergeCell ref="D5:J5"/>
    <mergeCell ref="A2:H2"/>
    <mergeCell ref="A3:C3"/>
    <mergeCell ref="D3:H3"/>
    <mergeCell ref="A4:C4"/>
    <mergeCell ref="D4:J4"/>
    <mergeCell ref="A6:C6"/>
    <mergeCell ref="D6:H6"/>
    <mergeCell ref="A8:J8"/>
    <mergeCell ref="D7:J7"/>
    <mergeCell ref="A7:C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8"/>
  <sheetViews>
    <sheetView zoomScale="110" zoomScaleNormal="110" workbookViewId="0">
      <pane xSplit="2" ySplit="9" topLeftCell="C16" activePane="bottomRight" state="frozen"/>
      <selection pane="topRight"/>
      <selection pane="bottomLeft"/>
      <selection pane="bottomRight" activeCell="A19" sqref="A19"/>
    </sheetView>
  </sheetViews>
  <sheetFormatPr baseColWidth="10" defaultColWidth="37.42578125" defaultRowHeight="12.75" x14ac:dyDescent="0.2"/>
  <cols>
    <col min="1" max="1" width="11.28515625" style="2" customWidth="1"/>
    <col min="2" max="2" width="37.42578125" style="2"/>
    <col min="3" max="3" width="17.85546875" style="2" customWidth="1"/>
    <col min="4" max="4" width="37.42578125" style="2"/>
    <col min="5" max="5" width="15.42578125" style="2" customWidth="1"/>
    <col min="6" max="6" width="23.42578125" style="2" customWidth="1"/>
    <col min="7" max="7" width="28.42578125" style="2" customWidth="1"/>
    <col min="8" max="8" width="19.28515625" style="2" customWidth="1"/>
    <col min="9" max="9" width="12.42578125" style="2" customWidth="1"/>
    <col min="10" max="10" width="18.5703125" style="2" customWidth="1"/>
    <col min="11" max="16384" width="37.42578125" style="2"/>
  </cols>
  <sheetData>
    <row r="1" spans="1:10" x14ac:dyDescent="0.2">
      <c r="A1" s="3"/>
      <c r="B1" s="4"/>
      <c r="C1" s="4"/>
      <c r="D1" s="4"/>
      <c r="E1" s="4"/>
      <c r="F1" s="4"/>
      <c r="G1" s="4"/>
      <c r="H1" s="4"/>
      <c r="I1" s="4"/>
      <c r="J1" s="5"/>
    </row>
    <row r="2" spans="1:10" x14ac:dyDescent="0.2">
      <c r="A2" s="806" t="s">
        <v>41</v>
      </c>
      <c r="B2" s="807"/>
      <c r="C2" s="807"/>
      <c r="D2" s="807"/>
      <c r="E2" s="807"/>
      <c r="F2" s="807"/>
      <c r="G2" s="807"/>
      <c r="H2" s="807"/>
      <c r="I2" s="807"/>
      <c r="J2" s="808"/>
    </row>
    <row r="3" spans="1:10" x14ac:dyDescent="0.2">
      <c r="A3" s="802" t="s">
        <v>106</v>
      </c>
      <c r="B3" s="802"/>
      <c r="C3" s="802"/>
      <c r="D3" s="803" t="s">
        <v>214</v>
      </c>
      <c r="E3" s="798"/>
      <c r="F3" s="798"/>
      <c r="G3" s="798"/>
      <c r="H3" s="798"/>
      <c r="I3" s="798"/>
      <c r="J3" s="799"/>
    </row>
    <row r="4" spans="1:10" ht="12.75" customHeight="1" x14ac:dyDescent="0.2">
      <c r="A4" s="802" t="s">
        <v>107</v>
      </c>
      <c r="B4" s="802"/>
      <c r="C4" s="802"/>
      <c r="D4" s="803" t="s">
        <v>215</v>
      </c>
      <c r="E4" s="798"/>
      <c r="F4" s="798"/>
      <c r="G4" s="798"/>
      <c r="H4" s="798"/>
      <c r="I4" s="798"/>
      <c r="J4" s="799"/>
    </row>
    <row r="5" spans="1:10" ht="12.75" customHeight="1" x14ac:dyDescent="0.2">
      <c r="A5" s="802" t="s">
        <v>44</v>
      </c>
      <c r="B5" s="802"/>
      <c r="C5" s="802"/>
      <c r="D5" s="803" t="s">
        <v>216</v>
      </c>
      <c r="E5" s="798"/>
      <c r="F5" s="798"/>
      <c r="G5" s="798"/>
      <c r="H5" s="798"/>
      <c r="I5" s="798"/>
      <c r="J5" s="799"/>
    </row>
    <row r="6" spans="1:10" x14ac:dyDescent="0.2">
      <c r="A6" s="802" t="s">
        <v>110</v>
      </c>
      <c r="B6" s="802"/>
      <c r="C6" s="802"/>
      <c r="D6" s="803" t="s">
        <v>217</v>
      </c>
      <c r="E6" s="798"/>
      <c r="F6" s="798"/>
      <c r="G6" s="798"/>
      <c r="H6" s="798"/>
      <c r="I6" s="798"/>
      <c r="J6" s="799"/>
    </row>
    <row r="7" spans="1:10" x14ac:dyDescent="0.2">
      <c r="A7" s="690" t="s">
        <v>112</v>
      </c>
      <c r="B7" s="690"/>
      <c r="C7" s="690"/>
      <c r="D7" s="798" t="s">
        <v>113</v>
      </c>
      <c r="E7" s="798"/>
      <c r="F7" s="798"/>
      <c r="G7" s="798"/>
      <c r="H7" s="798"/>
      <c r="I7" s="798"/>
      <c r="J7" s="799"/>
    </row>
    <row r="8" spans="1:10" ht="15" customHeight="1" x14ac:dyDescent="0.2">
      <c r="A8" s="804" t="s">
        <v>218</v>
      </c>
      <c r="B8" s="804"/>
      <c r="C8" s="804"/>
      <c r="D8" s="804"/>
      <c r="E8" s="804"/>
      <c r="F8" s="804"/>
      <c r="G8" s="804"/>
      <c r="H8" s="804"/>
      <c r="I8" s="804"/>
      <c r="J8" s="805"/>
    </row>
    <row r="9" spans="1:10" ht="38.25" x14ac:dyDescent="0.2">
      <c r="A9" s="6" t="s">
        <v>115</v>
      </c>
      <c r="B9" s="6" t="s">
        <v>116</v>
      </c>
      <c r="C9" s="6" t="s">
        <v>117</v>
      </c>
      <c r="D9" s="6" t="s">
        <v>118</v>
      </c>
      <c r="E9" s="6" t="s">
        <v>119</v>
      </c>
      <c r="F9" s="6" t="s">
        <v>120</v>
      </c>
      <c r="G9" s="6" t="s">
        <v>121</v>
      </c>
      <c r="H9" s="6" t="s">
        <v>122</v>
      </c>
      <c r="I9" s="6" t="s">
        <v>123</v>
      </c>
      <c r="J9" s="6" t="s">
        <v>124</v>
      </c>
    </row>
    <row r="10" spans="1:10" ht="113.25" customHeight="1" x14ac:dyDescent="0.2">
      <c r="A10" s="256">
        <v>1</v>
      </c>
      <c r="B10" s="256" t="s">
        <v>219</v>
      </c>
      <c r="C10" s="287">
        <f>1/8</f>
        <v>0.125</v>
      </c>
      <c r="D10" s="298" t="s">
        <v>220</v>
      </c>
      <c r="E10" s="639">
        <v>1</v>
      </c>
      <c r="F10" s="256" t="s">
        <v>221</v>
      </c>
      <c r="G10" s="256" t="s">
        <v>221</v>
      </c>
      <c r="H10" s="256" t="s">
        <v>222</v>
      </c>
      <c r="I10" s="297">
        <v>45293</v>
      </c>
      <c r="J10" s="297">
        <v>45350</v>
      </c>
    </row>
    <row r="11" spans="1:10" ht="77.25" customHeight="1" x14ac:dyDescent="0.2">
      <c r="A11" s="166">
        <v>2</v>
      </c>
      <c r="B11" s="294" t="s">
        <v>223</v>
      </c>
      <c r="C11" s="291">
        <f t="shared" ref="C11:C17" si="0">1/8</f>
        <v>0.125</v>
      </c>
      <c r="D11" s="295" t="s">
        <v>224</v>
      </c>
      <c r="E11" s="293">
        <v>1</v>
      </c>
      <c r="F11" s="294" t="s">
        <v>225</v>
      </c>
      <c r="G11" s="294" t="s">
        <v>225</v>
      </c>
      <c r="H11" s="294" t="s">
        <v>226</v>
      </c>
      <c r="I11" s="292">
        <v>45352</v>
      </c>
      <c r="J11" s="292">
        <v>45626</v>
      </c>
    </row>
    <row r="12" spans="1:10" ht="76.5" customHeight="1" x14ac:dyDescent="0.2">
      <c r="A12" s="256">
        <v>3</v>
      </c>
      <c r="B12" s="256" t="s">
        <v>227</v>
      </c>
      <c r="C12" s="287">
        <f t="shared" si="0"/>
        <v>0.125</v>
      </c>
      <c r="D12" s="298" t="s">
        <v>228</v>
      </c>
      <c r="E12" s="639">
        <v>1</v>
      </c>
      <c r="F12" s="256" t="s">
        <v>225</v>
      </c>
      <c r="G12" s="256" t="s">
        <v>225</v>
      </c>
      <c r="H12" s="256" t="s">
        <v>226</v>
      </c>
      <c r="I12" s="297">
        <v>45352</v>
      </c>
      <c r="J12" s="297">
        <v>45504</v>
      </c>
    </row>
    <row r="13" spans="1:10" ht="78" customHeight="1" x14ac:dyDescent="0.2">
      <c r="A13" s="166">
        <v>4</v>
      </c>
      <c r="B13" s="294" t="s">
        <v>229</v>
      </c>
      <c r="C13" s="291">
        <f t="shared" si="0"/>
        <v>0.125</v>
      </c>
      <c r="D13" s="627" t="s">
        <v>230</v>
      </c>
      <c r="E13" s="293">
        <v>1</v>
      </c>
      <c r="F13" s="296" t="s">
        <v>225</v>
      </c>
      <c r="G13" s="296" t="s">
        <v>225</v>
      </c>
      <c r="H13" s="299" t="s">
        <v>226</v>
      </c>
      <c r="I13" s="292">
        <v>45293</v>
      </c>
      <c r="J13" s="292">
        <v>45657</v>
      </c>
    </row>
    <row r="14" spans="1:10" ht="104.25" customHeight="1" x14ac:dyDescent="0.2">
      <c r="A14" s="256">
        <v>5</v>
      </c>
      <c r="B14" s="256" t="s">
        <v>231</v>
      </c>
      <c r="C14" s="287">
        <f t="shared" si="0"/>
        <v>0.125</v>
      </c>
      <c r="D14" s="626" t="s">
        <v>232</v>
      </c>
      <c r="E14" s="639">
        <v>1</v>
      </c>
      <c r="F14" s="256" t="s">
        <v>225</v>
      </c>
      <c r="G14" s="256" t="s">
        <v>225</v>
      </c>
      <c r="H14" s="256" t="s">
        <v>226</v>
      </c>
      <c r="I14" s="297">
        <v>45293</v>
      </c>
      <c r="J14" s="297">
        <v>45657</v>
      </c>
    </row>
    <row r="15" spans="1:10" ht="60" customHeight="1" x14ac:dyDescent="0.2">
      <c r="A15" s="166">
        <v>6</v>
      </c>
      <c r="B15" s="294" t="s">
        <v>233</v>
      </c>
      <c r="C15" s="291">
        <f t="shared" si="0"/>
        <v>0.125</v>
      </c>
      <c r="D15" s="295" t="s">
        <v>234</v>
      </c>
      <c r="E15" s="293">
        <v>1</v>
      </c>
      <c r="F15" s="294" t="s">
        <v>225</v>
      </c>
      <c r="G15" s="294" t="s">
        <v>225</v>
      </c>
      <c r="H15" s="294" t="s">
        <v>226</v>
      </c>
      <c r="I15" s="292">
        <v>45293</v>
      </c>
      <c r="J15" s="292">
        <v>45657</v>
      </c>
    </row>
    <row r="16" spans="1:10" ht="63" customHeight="1" x14ac:dyDescent="0.2">
      <c r="A16" s="256">
        <v>7</v>
      </c>
      <c r="B16" s="256" t="s">
        <v>235</v>
      </c>
      <c r="C16" s="287">
        <f t="shared" si="0"/>
        <v>0.125</v>
      </c>
      <c r="D16" s="298" t="s">
        <v>236</v>
      </c>
      <c r="E16" s="639">
        <v>1</v>
      </c>
      <c r="F16" s="256" t="s">
        <v>225</v>
      </c>
      <c r="G16" s="256" t="s">
        <v>237</v>
      </c>
      <c r="H16" s="256" t="s">
        <v>238</v>
      </c>
      <c r="I16" s="297">
        <v>45293</v>
      </c>
      <c r="J16" s="297">
        <v>45657</v>
      </c>
    </row>
    <row r="17" spans="1:10" ht="87" customHeight="1" x14ac:dyDescent="0.2">
      <c r="A17" s="166">
        <v>8</v>
      </c>
      <c r="B17" s="160" t="s">
        <v>239</v>
      </c>
      <c r="C17" s="598">
        <f t="shared" si="0"/>
        <v>0.125</v>
      </c>
      <c r="D17" s="160" t="s">
        <v>240</v>
      </c>
      <c r="E17" s="161">
        <v>1</v>
      </c>
      <c r="F17" s="294" t="s">
        <v>225</v>
      </c>
      <c r="G17" s="294" t="s">
        <v>225</v>
      </c>
      <c r="H17" s="110" t="s">
        <v>241</v>
      </c>
      <c r="I17" s="292">
        <v>45293</v>
      </c>
      <c r="J17" s="292">
        <v>45657</v>
      </c>
    </row>
    <row r="18" spans="1:10" x14ac:dyDescent="0.2">
      <c r="C18" s="597">
        <f>SUM(C10:C17)</f>
        <v>1</v>
      </c>
    </row>
  </sheetData>
  <protectedRanges>
    <protectedRange sqref="D9:H9" name="Simulado_2"/>
  </protectedRanges>
  <autoFilter ref="A9:J9"/>
  <mergeCells count="11">
    <mergeCell ref="A5:C5"/>
    <mergeCell ref="D5:J5"/>
    <mergeCell ref="D7:J7"/>
    <mergeCell ref="A2:J2"/>
    <mergeCell ref="A3:C3"/>
    <mergeCell ref="D3:J3"/>
    <mergeCell ref="A4:C4"/>
    <mergeCell ref="D4:J4"/>
    <mergeCell ref="A6:C6"/>
    <mergeCell ref="D6:J6"/>
    <mergeCell ref="A8:J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48576"/>
  <sheetViews>
    <sheetView topLeftCell="A18" workbookViewId="0">
      <selection activeCell="A23" sqref="A23:A24"/>
    </sheetView>
  </sheetViews>
  <sheetFormatPr baseColWidth="10" defaultColWidth="31.5703125" defaultRowHeight="12.75" x14ac:dyDescent="0.2"/>
  <cols>
    <col min="1" max="1" width="9.7109375" style="147" customWidth="1"/>
    <col min="2" max="2" width="31.5703125" style="147"/>
    <col min="3" max="3" width="20.85546875" style="147" customWidth="1"/>
    <col min="4" max="4" width="35.42578125" style="147" customWidth="1"/>
    <col min="5" max="5" width="19.140625" style="147" customWidth="1"/>
    <col min="6" max="6" width="24.28515625" style="147" customWidth="1"/>
    <col min="7" max="8" width="31.5703125" style="147"/>
    <col min="9" max="9" width="20" style="147" customWidth="1"/>
    <col min="10" max="10" width="19.7109375" style="147" customWidth="1"/>
    <col min="11" max="16384" width="31.5703125" style="147"/>
  </cols>
  <sheetData>
    <row r="1" spans="1:10" s="132" customFormat="1" x14ac:dyDescent="0.2">
      <c r="A1" s="3"/>
      <c r="B1" s="4"/>
      <c r="C1" s="4"/>
      <c r="D1" s="4"/>
      <c r="E1" s="4"/>
      <c r="F1" s="4"/>
      <c r="G1" s="4"/>
      <c r="H1" s="4"/>
      <c r="I1" s="4"/>
      <c r="J1" s="5"/>
    </row>
    <row r="2" spans="1:10" s="132" customFormat="1" x14ac:dyDescent="0.2">
      <c r="A2" s="806" t="s">
        <v>41</v>
      </c>
      <c r="B2" s="807"/>
      <c r="C2" s="807"/>
      <c r="D2" s="807"/>
      <c r="E2" s="807"/>
      <c r="F2" s="807"/>
      <c r="G2" s="807"/>
      <c r="H2" s="807"/>
      <c r="I2" s="807"/>
      <c r="J2" s="808"/>
    </row>
    <row r="3" spans="1:10" s="132" customFormat="1" x14ac:dyDescent="0.2">
      <c r="A3" s="802" t="s">
        <v>106</v>
      </c>
      <c r="B3" s="802"/>
      <c r="C3" s="802"/>
      <c r="D3" s="806" t="s">
        <v>14</v>
      </c>
      <c r="E3" s="807"/>
      <c r="F3" s="807"/>
      <c r="G3" s="807"/>
      <c r="H3" s="807"/>
      <c r="I3" s="807"/>
      <c r="J3" s="808"/>
    </row>
    <row r="4" spans="1:10" s="133" customFormat="1" x14ac:dyDescent="0.25">
      <c r="A4" s="802" t="s">
        <v>107</v>
      </c>
      <c r="B4" s="802"/>
      <c r="C4" s="802"/>
      <c r="D4" s="803" t="s">
        <v>242</v>
      </c>
      <c r="E4" s="798"/>
      <c r="F4" s="798"/>
      <c r="G4" s="798"/>
      <c r="H4" s="798"/>
      <c r="I4" s="798"/>
      <c r="J4" s="799"/>
    </row>
    <row r="5" spans="1:10" s="133" customFormat="1" ht="27.75" customHeight="1" x14ac:dyDescent="0.25">
      <c r="A5" s="802" t="s">
        <v>44</v>
      </c>
      <c r="B5" s="802"/>
      <c r="C5" s="802"/>
      <c r="D5" s="803" t="s">
        <v>243</v>
      </c>
      <c r="E5" s="798"/>
      <c r="F5" s="798"/>
      <c r="G5" s="798"/>
      <c r="H5" s="798"/>
      <c r="I5" s="798"/>
      <c r="J5" s="799"/>
    </row>
    <row r="6" spans="1:10" s="133" customFormat="1" x14ac:dyDescent="0.25">
      <c r="A6" s="802" t="s">
        <v>110</v>
      </c>
      <c r="B6" s="802"/>
      <c r="C6" s="802"/>
      <c r="D6" s="803" t="s">
        <v>217</v>
      </c>
      <c r="E6" s="798"/>
      <c r="F6" s="798"/>
      <c r="G6" s="798"/>
      <c r="H6" s="798"/>
      <c r="I6" s="798"/>
      <c r="J6" s="799"/>
    </row>
    <row r="7" spans="1:10" s="133" customFormat="1" x14ac:dyDescent="0.25">
      <c r="A7" s="800" t="s">
        <v>112</v>
      </c>
      <c r="B7" s="800"/>
      <c r="C7" s="800"/>
      <c r="D7" s="798" t="s">
        <v>113</v>
      </c>
      <c r="E7" s="798"/>
      <c r="F7" s="798"/>
      <c r="G7" s="798"/>
      <c r="H7" s="798"/>
      <c r="I7" s="798"/>
      <c r="J7" s="799"/>
    </row>
    <row r="8" spans="1:10" s="134" customFormat="1" ht="14.25" customHeight="1" x14ac:dyDescent="0.2">
      <c r="A8" s="804" t="s">
        <v>218</v>
      </c>
      <c r="B8" s="804"/>
      <c r="C8" s="804"/>
      <c r="D8" s="804"/>
      <c r="E8" s="804"/>
      <c r="F8" s="804"/>
      <c r="G8" s="804"/>
      <c r="H8" s="804"/>
      <c r="I8" s="804"/>
      <c r="J8" s="805"/>
    </row>
    <row r="9" spans="1:10" s="134" customFormat="1" ht="25.5" x14ac:dyDescent="0.2">
      <c r="A9" s="6" t="s">
        <v>115</v>
      </c>
      <c r="B9" s="6" t="s">
        <v>116</v>
      </c>
      <c r="C9" s="6" t="s">
        <v>117</v>
      </c>
      <c r="D9" s="6" t="s">
        <v>118</v>
      </c>
      <c r="E9" s="6" t="s">
        <v>119</v>
      </c>
      <c r="F9" s="6" t="s">
        <v>120</v>
      </c>
      <c r="G9" s="6" t="s">
        <v>121</v>
      </c>
      <c r="H9" s="6" t="s">
        <v>122</v>
      </c>
      <c r="I9" s="6" t="s">
        <v>123</v>
      </c>
      <c r="J9" s="6" t="s">
        <v>124</v>
      </c>
    </row>
    <row r="10" spans="1:10" s="81" customFormat="1" ht="63.75" x14ac:dyDescent="0.2">
      <c r="A10" s="256">
        <v>1</v>
      </c>
      <c r="B10" s="256" t="s">
        <v>244</v>
      </c>
      <c r="C10" s="300">
        <v>8.3299999999999999E-2</v>
      </c>
      <c r="D10" s="614" t="s">
        <v>245</v>
      </c>
      <c r="E10" s="302">
        <v>1</v>
      </c>
      <c r="F10" s="303" t="s">
        <v>246</v>
      </c>
      <c r="G10" s="303"/>
      <c r="H10" s="301" t="s">
        <v>247</v>
      </c>
      <c r="I10" s="304">
        <v>45352</v>
      </c>
      <c r="J10" s="304">
        <v>45443</v>
      </c>
    </row>
    <row r="11" spans="1:10" s="81" customFormat="1" ht="71.25" customHeight="1" x14ac:dyDescent="0.2">
      <c r="A11" s="817">
        <v>2</v>
      </c>
      <c r="B11" s="818" t="s">
        <v>248</v>
      </c>
      <c r="C11" s="634">
        <v>4.1666700000000001E-2</v>
      </c>
      <c r="D11" s="619" t="s">
        <v>249</v>
      </c>
      <c r="E11" s="137">
        <v>0.5</v>
      </c>
      <c r="F11" s="140" t="s">
        <v>246</v>
      </c>
      <c r="G11" s="140"/>
      <c r="H11" s="139" t="s">
        <v>250</v>
      </c>
      <c r="I11" s="141">
        <v>45352</v>
      </c>
      <c r="J11" s="114">
        <v>45626</v>
      </c>
    </row>
    <row r="12" spans="1:10" s="81" customFormat="1" ht="57" customHeight="1" x14ac:dyDescent="0.2">
      <c r="A12" s="810"/>
      <c r="B12" s="818"/>
      <c r="C12" s="161">
        <v>4.1666700000000001E-2</v>
      </c>
      <c r="D12" s="619" t="s">
        <v>251</v>
      </c>
      <c r="E12" s="137">
        <v>0.5</v>
      </c>
      <c r="F12" s="140" t="s">
        <v>246</v>
      </c>
      <c r="G12" s="140"/>
      <c r="H12" s="139" t="s">
        <v>252</v>
      </c>
      <c r="I12" s="141">
        <v>45566</v>
      </c>
      <c r="J12" s="114">
        <v>45626</v>
      </c>
    </row>
    <row r="13" spans="1:10" s="144" customFormat="1" ht="118.5" customHeight="1" x14ac:dyDescent="0.25">
      <c r="A13" s="256">
        <v>3</v>
      </c>
      <c r="B13" s="256" t="s">
        <v>253</v>
      </c>
      <c r="C13" s="300">
        <v>8.3299999999999999E-2</v>
      </c>
      <c r="D13" s="628" t="s">
        <v>254</v>
      </c>
      <c r="E13" s="639">
        <v>1</v>
      </c>
      <c r="F13" s="256" t="s">
        <v>255</v>
      </c>
      <c r="G13" s="256" t="s">
        <v>255</v>
      </c>
      <c r="H13" s="256" t="s">
        <v>256</v>
      </c>
      <c r="I13" s="304">
        <v>45323</v>
      </c>
      <c r="J13" s="304">
        <v>45656</v>
      </c>
    </row>
    <row r="14" spans="1:10" s="81" customFormat="1" ht="63.75" x14ac:dyDescent="0.2">
      <c r="A14" s="135">
        <v>4</v>
      </c>
      <c r="B14" s="111" t="s">
        <v>257</v>
      </c>
      <c r="C14" s="136">
        <v>8.3299999999999999E-2</v>
      </c>
      <c r="D14" s="637" t="s">
        <v>258</v>
      </c>
      <c r="E14" s="137">
        <v>1</v>
      </c>
      <c r="F14" s="140" t="s">
        <v>246</v>
      </c>
      <c r="G14" s="140"/>
      <c r="H14" s="111" t="s">
        <v>259</v>
      </c>
      <c r="I14" s="141">
        <v>45478</v>
      </c>
      <c r="J14" s="114">
        <v>45626</v>
      </c>
    </row>
    <row r="15" spans="1:10" s="81" customFormat="1" ht="89.25" x14ac:dyDescent="0.2">
      <c r="A15" s="256">
        <v>5</v>
      </c>
      <c r="B15" s="256" t="s">
        <v>260</v>
      </c>
      <c r="C15" s="300">
        <v>8.3299999999999999E-2</v>
      </c>
      <c r="D15" s="629" t="s">
        <v>261</v>
      </c>
      <c r="E15" s="640">
        <v>1</v>
      </c>
      <c r="F15" s="256" t="s">
        <v>221</v>
      </c>
      <c r="G15" s="307" t="s">
        <v>262</v>
      </c>
      <c r="H15" s="107" t="s">
        <v>263</v>
      </c>
      <c r="I15" s="304">
        <v>45352</v>
      </c>
      <c r="J15" s="304">
        <v>45443</v>
      </c>
    </row>
    <row r="16" spans="1:10" s="81" customFormat="1" ht="58.5" customHeight="1" x14ac:dyDescent="0.2">
      <c r="A16" s="135">
        <v>6</v>
      </c>
      <c r="B16" s="111" t="s">
        <v>264</v>
      </c>
      <c r="C16" s="136">
        <v>8.3299999999999999E-2</v>
      </c>
      <c r="D16" s="638" t="s">
        <v>265</v>
      </c>
      <c r="E16" s="137">
        <v>1</v>
      </c>
      <c r="F16" s="110" t="s">
        <v>221</v>
      </c>
      <c r="G16" s="110"/>
      <c r="H16" s="146" t="s">
        <v>266</v>
      </c>
      <c r="I16" s="138">
        <v>45536</v>
      </c>
      <c r="J16" s="138">
        <v>45565</v>
      </c>
    </row>
    <row r="17" spans="1:10" s="134" customFormat="1" ht="89.25" customHeight="1" x14ac:dyDescent="0.2">
      <c r="A17" s="814">
        <v>7</v>
      </c>
      <c r="B17" s="816" t="s">
        <v>267</v>
      </c>
      <c r="C17" s="370">
        <v>4.1666700000000001E-2</v>
      </c>
      <c r="D17" s="614" t="s">
        <v>268</v>
      </c>
      <c r="E17" s="311">
        <v>0.3</v>
      </c>
      <c r="F17" s="303" t="s">
        <v>269</v>
      </c>
      <c r="G17" s="303" t="s">
        <v>270</v>
      </c>
      <c r="H17" s="301" t="s">
        <v>271</v>
      </c>
      <c r="I17" s="304">
        <v>45293</v>
      </c>
      <c r="J17" s="304">
        <v>45322</v>
      </c>
    </row>
    <row r="18" spans="1:10" ht="68.25" customHeight="1" x14ac:dyDescent="0.2">
      <c r="A18" s="815"/>
      <c r="B18" s="816"/>
      <c r="C18" s="370">
        <v>4.1666700000000001E-2</v>
      </c>
      <c r="D18" s="614" t="s">
        <v>272</v>
      </c>
      <c r="E18" s="311">
        <v>0.7</v>
      </c>
      <c r="F18" s="303" t="s">
        <v>269</v>
      </c>
      <c r="G18" s="303" t="s">
        <v>212</v>
      </c>
      <c r="H18" s="301" t="s">
        <v>273</v>
      </c>
      <c r="I18" s="304">
        <v>45323</v>
      </c>
      <c r="J18" s="304">
        <v>45657</v>
      </c>
    </row>
    <row r="19" spans="1:10" ht="60.75" customHeight="1" x14ac:dyDescent="0.2">
      <c r="A19" s="148">
        <v>8</v>
      </c>
      <c r="B19" s="322" t="s">
        <v>274</v>
      </c>
      <c r="C19" s="136">
        <v>8.3299999999999999E-2</v>
      </c>
      <c r="D19" s="631" t="s">
        <v>275</v>
      </c>
      <c r="E19" s="149">
        <v>1</v>
      </c>
      <c r="F19" s="140" t="s">
        <v>246</v>
      </c>
      <c r="G19" s="140"/>
      <c r="H19" s="322" t="s">
        <v>276</v>
      </c>
      <c r="I19" s="138">
        <v>45323</v>
      </c>
      <c r="J19" s="138">
        <v>45657</v>
      </c>
    </row>
    <row r="20" spans="1:10" ht="38.25" x14ac:dyDescent="0.2">
      <c r="A20" s="312">
        <v>9</v>
      </c>
      <c r="B20" s="323" t="s">
        <v>277</v>
      </c>
      <c r="C20" s="300">
        <v>8.3299999999999999E-2</v>
      </c>
      <c r="D20" s="632" t="s">
        <v>278</v>
      </c>
      <c r="E20" s="313">
        <v>1</v>
      </c>
      <c r="F20" s="314" t="s">
        <v>246</v>
      </c>
      <c r="G20" s="314"/>
      <c r="H20" s="323" t="s">
        <v>279</v>
      </c>
      <c r="I20" s="304">
        <v>45323</v>
      </c>
      <c r="J20" s="304">
        <v>45657</v>
      </c>
    </row>
    <row r="21" spans="1:10" ht="38.25" x14ac:dyDescent="0.2">
      <c r="A21" s="317">
        <v>10</v>
      </c>
      <c r="B21" s="324" t="s">
        <v>280</v>
      </c>
      <c r="C21" s="258">
        <f>8.33%</f>
        <v>8.3299999999999999E-2</v>
      </c>
      <c r="D21" s="633" t="s">
        <v>281</v>
      </c>
      <c r="E21" s="318">
        <v>1</v>
      </c>
      <c r="F21" s="140" t="s">
        <v>246</v>
      </c>
      <c r="G21" s="140"/>
      <c r="H21" s="324" t="s">
        <v>280</v>
      </c>
      <c r="I21" s="141">
        <v>45323</v>
      </c>
      <c r="J21" s="141">
        <v>45657</v>
      </c>
    </row>
    <row r="22" spans="1:10" ht="69.75" customHeight="1" x14ac:dyDescent="0.2">
      <c r="A22" s="312">
        <v>11</v>
      </c>
      <c r="B22" s="323" t="s">
        <v>282</v>
      </c>
      <c r="C22" s="300">
        <f>8.33%</f>
        <v>8.3299999999999999E-2</v>
      </c>
      <c r="D22" s="632" t="s">
        <v>283</v>
      </c>
      <c r="E22" s="313">
        <v>1</v>
      </c>
      <c r="F22" s="303" t="s">
        <v>246</v>
      </c>
      <c r="G22" s="303"/>
      <c r="H22" s="323" t="s">
        <v>284</v>
      </c>
      <c r="I22" s="304">
        <v>45323</v>
      </c>
      <c r="J22" s="304">
        <v>45657</v>
      </c>
    </row>
    <row r="23" spans="1:10" s="81" customFormat="1" ht="25.5" x14ac:dyDescent="0.2">
      <c r="A23" s="809">
        <v>12</v>
      </c>
      <c r="B23" s="811" t="s">
        <v>285</v>
      </c>
      <c r="C23" s="813">
        <v>8.3333332999999996E-2</v>
      </c>
      <c r="D23" s="630" t="s">
        <v>286</v>
      </c>
      <c r="E23" s="319">
        <v>0.5</v>
      </c>
      <c r="F23" s="260" t="s">
        <v>246</v>
      </c>
      <c r="G23" s="260"/>
      <c r="H23" s="146" t="s">
        <v>287</v>
      </c>
      <c r="I23" s="320">
        <v>45568</v>
      </c>
      <c r="J23" s="321">
        <v>45642</v>
      </c>
    </row>
    <row r="24" spans="1:10" s="81" customFormat="1" ht="38.25" x14ac:dyDescent="0.2">
      <c r="A24" s="810"/>
      <c r="B24" s="812"/>
      <c r="C24" s="813"/>
      <c r="D24" s="615" t="s">
        <v>288</v>
      </c>
      <c r="E24" s="137">
        <v>0.5</v>
      </c>
      <c r="F24" s="110" t="s">
        <v>246</v>
      </c>
      <c r="G24" s="110"/>
      <c r="H24" s="111" t="s">
        <v>289</v>
      </c>
      <c r="I24" s="138">
        <v>45568</v>
      </c>
      <c r="J24" s="114">
        <v>45642</v>
      </c>
    </row>
    <row r="25" spans="1:10" x14ac:dyDescent="0.2">
      <c r="C25" s="636">
        <f>SUM(C10:C24)</f>
        <v>0.99970013300000005</v>
      </c>
    </row>
    <row r="29" spans="1:10" x14ac:dyDescent="0.2">
      <c r="D29" s="563"/>
    </row>
    <row r="33" spans="4:4" x14ac:dyDescent="0.2">
      <c r="D33" s="635"/>
    </row>
    <row r="1048576" spans="5:5" x14ac:dyDescent="0.2">
      <c r="E1048576" s="150"/>
    </row>
  </sheetData>
  <protectedRanges>
    <protectedRange sqref="D9:H9" name="Simulado"/>
    <protectedRange sqref="D10:H10 H11 F13 E23:E24 C10:C24 E11:E16" name="Simulado_1_2"/>
    <protectedRange sqref="G11:G12" name="Simulado_2_1"/>
    <protectedRange sqref="F19:F24 D11:D12 F11:F12 H12" name="Simulado_1_1_1"/>
  </protectedRanges>
  <autoFilter ref="A9:J9"/>
  <mergeCells count="19">
    <mergeCell ref="A2:J2"/>
    <mergeCell ref="A3:C3"/>
    <mergeCell ref="D3:J3"/>
    <mergeCell ref="A4:C4"/>
    <mergeCell ref="D4:J4"/>
    <mergeCell ref="A5:C5"/>
    <mergeCell ref="D5:J5"/>
    <mergeCell ref="A7:C7"/>
    <mergeCell ref="D7:J7"/>
    <mergeCell ref="A6:C6"/>
    <mergeCell ref="D6:J6"/>
    <mergeCell ref="A8:J8"/>
    <mergeCell ref="A23:A24"/>
    <mergeCell ref="B23:B24"/>
    <mergeCell ref="C23:C24"/>
    <mergeCell ref="A17:A18"/>
    <mergeCell ref="B17:B18"/>
    <mergeCell ref="A11:A12"/>
    <mergeCell ref="B11:B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topLeftCell="I5" workbookViewId="0">
      <selection activeCell="K10" sqref="K10:K26"/>
    </sheetView>
  </sheetViews>
  <sheetFormatPr baseColWidth="10" defaultColWidth="11.42578125" defaultRowHeight="15" x14ac:dyDescent="0.25"/>
  <cols>
    <col min="1" max="1" width="0" hidden="1" customWidth="1"/>
    <col min="3" max="3" width="38.42578125" customWidth="1"/>
    <col min="5" max="5" width="43.28515625" customWidth="1"/>
    <col min="6" max="6" width="15.5703125" customWidth="1"/>
    <col min="7" max="7" width="14" customWidth="1"/>
    <col min="8" max="8" width="22.28515625" customWidth="1"/>
    <col min="9" max="9" width="26.140625" customWidth="1"/>
    <col min="10" max="10" width="24.42578125" customWidth="1"/>
    <col min="11" max="11" width="28.85546875" customWidth="1"/>
  </cols>
  <sheetData>
    <row r="1" spans="1:11" x14ac:dyDescent="0.25">
      <c r="A1" s="227" t="s">
        <v>178</v>
      </c>
      <c r="B1" s="227" t="s">
        <v>178</v>
      </c>
      <c r="C1" s="228" t="s">
        <v>178</v>
      </c>
      <c r="D1" s="228" t="s">
        <v>178</v>
      </c>
      <c r="E1" s="228" t="s">
        <v>178</v>
      </c>
      <c r="F1" s="228" t="s">
        <v>178</v>
      </c>
      <c r="G1" s="228" t="s">
        <v>178</v>
      </c>
      <c r="H1" s="228" t="s">
        <v>178</v>
      </c>
      <c r="I1" s="228" t="s">
        <v>178</v>
      </c>
      <c r="J1" s="228" t="s">
        <v>178</v>
      </c>
      <c r="K1" s="229" t="s">
        <v>178</v>
      </c>
    </row>
    <row r="2" spans="1:11" x14ac:dyDescent="0.25">
      <c r="A2" s="230"/>
      <c r="B2" s="829" t="s">
        <v>41</v>
      </c>
      <c r="C2" s="824"/>
      <c r="D2" s="824"/>
      <c r="E2" s="824"/>
      <c r="F2" s="824"/>
      <c r="G2" s="824"/>
      <c r="H2" s="824"/>
      <c r="I2" s="824"/>
      <c r="J2" s="231" t="s">
        <v>178</v>
      </c>
      <c r="K2" s="232" t="s">
        <v>178</v>
      </c>
    </row>
    <row r="3" spans="1:11" ht="22.5" customHeight="1" x14ac:dyDescent="0.25">
      <c r="A3" s="230"/>
      <c r="B3" s="819" t="s">
        <v>106</v>
      </c>
      <c r="C3" s="820"/>
      <c r="D3" s="821"/>
      <c r="E3" s="824" t="s">
        <v>290</v>
      </c>
      <c r="F3" s="824"/>
      <c r="G3" s="824"/>
      <c r="H3" s="824"/>
      <c r="I3" s="824"/>
      <c r="J3" s="231" t="s">
        <v>178</v>
      </c>
      <c r="K3" s="232" t="s">
        <v>178</v>
      </c>
    </row>
    <row r="4" spans="1:11" ht="41.25" customHeight="1" x14ac:dyDescent="0.25">
      <c r="A4" s="230"/>
      <c r="B4" s="819" t="s">
        <v>107</v>
      </c>
      <c r="C4" s="820"/>
      <c r="D4" s="821"/>
      <c r="E4" s="830" t="s">
        <v>291</v>
      </c>
      <c r="F4" s="830"/>
      <c r="G4" s="830"/>
      <c r="H4" s="830"/>
      <c r="I4" s="830"/>
      <c r="J4" s="830"/>
      <c r="K4" s="831"/>
    </row>
    <row r="5" spans="1:11" ht="85.5" customHeight="1" x14ac:dyDescent="0.25">
      <c r="A5" s="230"/>
      <c r="B5" s="819" t="s">
        <v>44</v>
      </c>
      <c r="C5" s="820"/>
      <c r="D5" s="821"/>
      <c r="E5" s="822" t="s">
        <v>292</v>
      </c>
      <c r="F5" s="822"/>
      <c r="G5" s="822"/>
      <c r="H5" s="822"/>
      <c r="I5" s="822"/>
      <c r="J5" s="822"/>
      <c r="K5" s="823"/>
    </row>
    <row r="6" spans="1:11" x14ac:dyDescent="0.25">
      <c r="A6" s="230"/>
      <c r="B6" s="819" t="s">
        <v>110</v>
      </c>
      <c r="C6" s="820"/>
      <c r="D6" s="821"/>
      <c r="E6" s="824" t="s">
        <v>293</v>
      </c>
      <c r="F6" s="824"/>
      <c r="G6" s="824"/>
      <c r="H6" s="824"/>
      <c r="I6" s="824"/>
      <c r="J6" s="233" t="s">
        <v>178</v>
      </c>
      <c r="K6" s="234" t="s">
        <v>178</v>
      </c>
    </row>
    <row r="7" spans="1:11" x14ac:dyDescent="0.25">
      <c r="A7" s="230"/>
      <c r="B7" s="827" t="s">
        <v>112</v>
      </c>
      <c r="C7" s="827"/>
      <c r="D7" s="827"/>
      <c r="E7" s="828" t="s">
        <v>113</v>
      </c>
      <c r="F7" s="828"/>
      <c r="G7" s="828"/>
      <c r="H7" s="828"/>
      <c r="I7" s="828"/>
      <c r="J7" s="828"/>
      <c r="K7" s="828"/>
    </row>
    <row r="8" spans="1:11" ht="15" customHeight="1" x14ac:dyDescent="0.25">
      <c r="A8" s="235"/>
      <c r="B8" s="825" t="s">
        <v>294</v>
      </c>
      <c r="C8" s="825"/>
      <c r="D8" s="825"/>
      <c r="E8" s="825"/>
      <c r="F8" s="825"/>
      <c r="G8" s="825"/>
      <c r="H8" s="825"/>
      <c r="I8" s="825"/>
      <c r="J8" s="825"/>
      <c r="K8" s="826"/>
    </row>
    <row r="9" spans="1:11" ht="36.75" x14ac:dyDescent="0.25">
      <c r="A9" s="236" t="s">
        <v>295</v>
      </c>
      <c r="B9" s="237" t="s">
        <v>115</v>
      </c>
      <c r="C9" s="237" t="s">
        <v>116</v>
      </c>
      <c r="D9" s="237" t="s">
        <v>117</v>
      </c>
      <c r="E9" s="237" t="s">
        <v>118</v>
      </c>
      <c r="F9" s="237" t="s">
        <v>119</v>
      </c>
      <c r="G9" s="237" t="s">
        <v>120</v>
      </c>
      <c r="H9" s="237" t="s">
        <v>121</v>
      </c>
      <c r="I9" s="237" t="s">
        <v>122</v>
      </c>
      <c r="J9" s="237" t="s">
        <v>123</v>
      </c>
      <c r="K9" s="237" t="s">
        <v>124</v>
      </c>
    </row>
    <row r="10" spans="1:11" ht="99" customHeight="1" x14ac:dyDescent="0.25">
      <c r="A10" s="325" t="s">
        <v>296</v>
      </c>
      <c r="B10" s="107">
        <v>1</v>
      </c>
      <c r="C10" s="107" t="s">
        <v>297</v>
      </c>
      <c r="D10" s="288">
        <v>0.08</v>
      </c>
      <c r="E10" s="198" t="s">
        <v>298</v>
      </c>
      <c r="F10" s="199">
        <v>1</v>
      </c>
      <c r="G10" s="107" t="s">
        <v>16</v>
      </c>
      <c r="H10" s="107" t="s">
        <v>178</v>
      </c>
      <c r="I10" s="107" t="s">
        <v>299</v>
      </c>
      <c r="J10" s="326">
        <v>45300</v>
      </c>
      <c r="K10" s="326">
        <v>45626</v>
      </c>
    </row>
    <row r="11" spans="1:11" ht="57" customHeight="1" x14ac:dyDescent="0.25">
      <c r="A11" s="238" t="s">
        <v>296</v>
      </c>
      <c r="B11" s="253">
        <v>2</v>
      </c>
      <c r="C11" s="243" t="s">
        <v>300</v>
      </c>
      <c r="D11" s="251">
        <v>0.08</v>
      </c>
      <c r="E11" s="145" t="s">
        <v>301</v>
      </c>
      <c r="F11" s="624">
        <v>1</v>
      </c>
      <c r="G11" s="245" t="s">
        <v>16</v>
      </c>
      <c r="H11" s="248" t="s">
        <v>178</v>
      </c>
      <c r="I11" s="539" t="s">
        <v>302</v>
      </c>
      <c r="J11" s="327">
        <v>45300</v>
      </c>
      <c r="K11" s="1159">
        <v>45626</v>
      </c>
    </row>
    <row r="12" spans="1:11" ht="47.25" customHeight="1" x14ac:dyDescent="0.25">
      <c r="A12" s="238" t="s">
        <v>303</v>
      </c>
      <c r="B12" s="859">
        <v>3</v>
      </c>
      <c r="C12" s="844" t="s">
        <v>304</v>
      </c>
      <c r="D12" s="847">
        <v>0.13</v>
      </c>
      <c r="E12" s="198" t="s">
        <v>305</v>
      </c>
      <c r="F12" s="199">
        <v>0.33</v>
      </c>
      <c r="G12" s="107" t="s">
        <v>16</v>
      </c>
      <c r="H12" s="107" t="s">
        <v>178</v>
      </c>
      <c r="I12" s="107" t="s">
        <v>306</v>
      </c>
      <c r="J12" s="328">
        <v>45323</v>
      </c>
      <c r="K12" s="1160">
        <v>45626</v>
      </c>
    </row>
    <row r="13" spans="1:11" ht="56.25" customHeight="1" x14ac:dyDescent="0.25">
      <c r="A13" s="238" t="s">
        <v>178</v>
      </c>
      <c r="B13" s="860"/>
      <c r="C13" s="845"/>
      <c r="D13" s="848"/>
      <c r="E13" s="198" t="s">
        <v>307</v>
      </c>
      <c r="F13" s="199">
        <v>0.33</v>
      </c>
      <c r="G13" s="107" t="s">
        <v>16</v>
      </c>
      <c r="H13" s="107" t="s">
        <v>308</v>
      </c>
      <c r="I13" s="107" t="s">
        <v>309</v>
      </c>
      <c r="J13" s="329">
        <v>45323</v>
      </c>
      <c r="K13" s="1160">
        <v>45626</v>
      </c>
    </row>
    <row r="14" spans="1:11" ht="55.5" customHeight="1" x14ac:dyDescent="0.25">
      <c r="A14" s="238" t="s">
        <v>303</v>
      </c>
      <c r="B14" s="861"/>
      <c r="C14" s="846"/>
      <c r="D14" s="849"/>
      <c r="E14" s="198" t="s">
        <v>310</v>
      </c>
      <c r="F14" s="199">
        <v>0.34</v>
      </c>
      <c r="G14" s="107" t="s">
        <v>16</v>
      </c>
      <c r="H14" s="107" t="s">
        <v>178</v>
      </c>
      <c r="I14" s="107" t="s">
        <v>311</v>
      </c>
      <c r="J14" s="336">
        <v>45323</v>
      </c>
      <c r="K14" s="1161">
        <v>45626</v>
      </c>
    </row>
    <row r="15" spans="1:11" ht="57" customHeight="1" x14ac:dyDescent="0.25">
      <c r="A15" s="238" t="s">
        <v>303</v>
      </c>
      <c r="B15" s="253">
        <v>4</v>
      </c>
      <c r="C15" s="243" t="s">
        <v>312</v>
      </c>
      <c r="D15" s="251">
        <v>0.08</v>
      </c>
      <c r="E15" s="243" t="s">
        <v>313</v>
      </c>
      <c r="F15" s="246">
        <v>1</v>
      </c>
      <c r="G15" s="247" t="s">
        <v>16</v>
      </c>
      <c r="H15" s="247" t="s">
        <v>178</v>
      </c>
      <c r="I15" s="335" t="s">
        <v>314</v>
      </c>
      <c r="J15" s="337">
        <v>45323</v>
      </c>
      <c r="K15" s="337">
        <v>45626</v>
      </c>
    </row>
    <row r="16" spans="1:11" ht="39" customHeight="1" x14ac:dyDescent="0.25">
      <c r="A16" s="238" t="s">
        <v>303</v>
      </c>
      <c r="B16" s="862">
        <v>5</v>
      </c>
      <c r="C16" s="840" t="s">
        <v>315</v>
      </c>
      <c r="D16" s="842">
        <v>0.13</v>
      </c>
      <c r="E16" s="308" t="s">
        <v>316</v>
      </c>
      <c r="F16" s="330">
        <v>0.5</v>
      </c>
      <c r="G16" s="331" t="s">
        <v>16</v>
      </c>
      <c r="H16" s="331"/>
      <c r="I16" s="332" t="s">
        <v>317</v>
      </c>
      <c r="J16" s="329">
        <v>45352</v>
      </c>
      <c r="K16" s="1162">
        <v>45596</v>
      </c>
    </row>
    <row r="17" spans="1:11" ht="44.25" customHeight="1" x14ac:dyDescent="0.25">
      <c r="A17" s="238" t="s">
        <v>296</v>
      </c>
      <c r="B17" s="863"/>
      <c r="C17" s="841"/>
      <c r="D17" s="843"/>
      <c r="E17" s="308" t="s">
        <v>318</v>
      </c>
      <c r="F17" s="333">
        <v>0.5</v>
      </c>
      <c r="G17" s="334" t="s">
        <v>16</v>
      </c>
      <c r="H17" s="621" t="s">
        <v>178</v>
      </c>
      <c r="I17" s="332" t="s">
        <v>319</v>
      </c>
      <c r="J17" s="329">
        <v>45352</v>
      </c>
      <c r="K17" s="1162">
        <v>45596</v>
      </c>
    </row>
    <row r="18" spans="1:11" ht="82.5" customHeight="1" x14ac:dyDescent="0.25">
      <c r="A18" s="238" t="s">
        <v>320</v>
      </c>
      <c r="B18" s="850" t="s">
        <v>321</v>
      </c>
      <c r="C18" s="832" t="s">
        <v>322</v>
      </c>
      <c r="D18" s="834">
        <v>0.13</v>
      </c>
      <c r="E18" s="243" t="s">
        <v>323</v>
      </c>
      <c r="F18" s="624">
        <v>0.5</v>
      </c>
      <c r="G18" s="248" t="s">
        <v>16</v>
      </c>
      <c r="H18" s="247" t="s">
        <v>324</v>
      </c>
      <c r="I18" s="239" t="s">
        <v>325</v>
      </c>
      <c r="J18" s="327">
        <v>45383</v>
      </c>
      <c r="K18" s="1159">
        <v>45504</v>
      </c>
    </row>
    <row r="19" spans="1:11" ht="51.75" customHeight="1" x14ac:dyDescent="0.25">
      <c r="A19" s="238" t="s">
        <v>320</v>
      </c>
      <c r="B19" s="851"/>
      <c r="C19" s="833"/>
      <c r="D19" s="835"/>
      <c r="E19" s="243" t="s">
        <v>326</v>
      </c>
      <c r="F19" s="624">
        <v>0.5</v>
      </c>
      <c r="G19" s="248" t="s">
        <v>16</v>
      </c>
      <c r="H19" s="248" t="s">
        <v>7</v>
      </c>
      <c r="I19" s="239" t="s">
        <v>327</v>
      </c>
      <c r="J19" s="327">
        <v>45413</v>
      </c>
      <c r="K19" s="1159">
        <v>45534</v>
      </c>
    </row>
    <row r="20" spans="1:11" ht="39" customHeight="1" x14ac:dyDescent="0.25">
      <c r="A20" s="238" t="s">
        <v>320</v>
      </c>
      <c r="B20" s="852">
        <v>7</v>
      </c>
      <c r="C20" s="836" t="s">
        <v>328</v>
      </c>
      <c r="D20" s="838">
        <v>0.13</v>
      </c>
      <c r="E20" s="546" t="s">
        <v>329</v>
      </c>
      <c r="F20" s="679">
        <v>0.25</v>
      </c>
      <c r="G20" s="341" t="s">
        <v>16</v>
      </c>
      <c r="H20" s="622" t="s">
        <v>178</v>
      </c>
      <c r="I20" s="342" t="s">
        <v>330</v>
      </c>
      <c r="J20" s="328">
        <v>45383</v>
      </c>
      <c r="K20" s="1160">
        <v>45504</v>
      </c>
    </row>
    <row r="21" spans="1:11" ht="38.25" customHeight="1" x14ac:dyDescent="0.25">
      <c r="A21" s="238" t="s">
        <v>320</v>
      </c>
      <c r="B21" s="853"/>
      <c r="C21" s="836"/>
      <c r="D21" s="839"/>
      <c r="E21" s="546" t="s">
        <v>331</v>
      </c>
      <c r="F21" s="679">
        <v>0.25</v>
      </c>
      <c r="G21" s="341" t="s">
        <v>16</v>
      </c>
      <c r="H21" s="622" t="s">
        <v>178</v>
      </c>
      <c r="I21" s="339" t="s">
        <v>332</v>
      </c>
      <c r="J21" s="328">
        <v>45505</v>
      </c>
      <c r="K21" s="1160">
        <v>45565</v>
      </c>
    </row>
    <row r="22" spans="1:11" ht="49.5" customHeight="1" x14ac:dyDescent="0.25">
      <c r="A22" s="238" t="s">
        <v>320</v>
      </c>
      <c r="B22" s="853"/>
      <c r="C22" s="836"/>
      <c r="D22" s="839"/>
      <c r="E22" s="546" t="s">
        <v>333</v>
      </c>
      <c r="F22" s="340">
        <v>0.25</v>
      </c>
      <c r="G22" s="341" t="s">
        <v>16</v>
      </c>
      <c r="H22" s="622" t="s">
        <v>324</v>
      </c>
      <c r="I22" s="342" t="s">
        <v>334</v>
      </c>
      <c r="J22" s="328">
        <v>45536</v>
      </c>
      <c r="K22" s="1160">
        <v>45657</v>
      </c>
    </row>
    <row r="23" spans="1:11" ht="55.5" customHeight="1" x14ac:dyDescent="0.25">
      <c r="A23" s="238" t="s">
        <v>320</v>
      </c>
      <c r="B23" s="854"/>
      <c r="C23" s="837"/>
      <c r="D23" s="839"/>
      <c r="E23" s="546" t="s">
        <v>335</v>
      </c>
      <c r="F23" s="343">
        <v>0.25</v>
      </c>
      <c r="G23" s="341" t="s">
        <v>16</v>
      </c>
      <c r="H23" s="341" t="s">
        <v>178</v>
      </c>
      <c r="I23" s="342" t="s">
        <v>336</v>
      </c>
      <c r="J23" s="328">
        <v>45413</v>
      </c>
      <c r="K23" s="1160">
        <v>45626</v>
      </c>
    </row>
    <row r="24" spans="1:11" ht="75" customHeight="1" x14ac:dyDescent="0.25">
      <c r="A24" s="240" t="s">
        <v>320</v>
      </c>
      <c r="B24" s="254">
        <v>8</v>
      </c>
      <c r="C24" s="244" t="s">
        <v>337</v>
      </c>
      <c r="D24" s="252">
        <v>0.11</v>
      </c>
      <c r="E24" s="346" t="s">
        <v>338</v>
      </c>
      <c r="F24" s="249">
        <v>1</v>
      </c>
      <c r="G24" s="250" t="s">
        <v>16</v>
      </c>
      <c r="H24" s="623" t="s">
        <v>178</v>
      </c>
      <c r="I24" s="241" t="s">
        <v>339</v>
      </c>
      <c r="J24" s="344">
        <v>45323</v>
      </c>
      <c r="K24" s="1163">
        <v>45657</v>
      </c>
    </row>
    <row r="25" spans="1:11" ht="46.5" customHeight="1" x14ac:dyDescent="0.25">
      <c r="A25" s="325" t="s">
        <v>303</v>
      </c>
      <c r="B25" s="855">
        <v>9</v>
      </c>
      <c r="C25" s="856" t="s">
        <v>340</v>
      </c>
      <c r="D25" s="857">
        <v>0.13</v>
      </c>
      <c r="E25" s="348" t="s">
        <v>341</v>
      </c>
      <c r="F25" s="349">
        <v>0.5</v>
      </c>
      <c r="G25" s="347" t="s">
        <v>16</v>
      </c>
      <c r="H25" s="347"/>
      <c r="I25" s="350" t="s">
        <v>342</v>
      </c>
      <c r="J25" s="351">
        <v>45323</v>
      </c>
      <c r="K25" s="351">
        <v>45412</v>
      </c>
    </row>
    <row r="26" spans="1:11" ht="60.75" customHeight="1" x14ac:dyDescent="0.25">
      <c r="A26" s="345" t="s">
        <v>320</v>
      </c>
      <c r="B26" s="855"/>
      <c r="C26" s="856"/>
      <c r="D26" s="858"/>
      <c r="E26" s="547" t="s">
        <v>343</v>
      </c>
      <c r="F26" s="349">
        <v>0.5</v>
      </c>
      <c r="G26" s="347" t="s">
        <v>16</v>
      </c>
      <c r="H26" s="347" t="s">
        <v>344</v>
      </c>
      <c r="I26" s="510" t="s">
        <v>345</v>
      </c>
      <c r="J26" s="351">
        <v>45323</v>
      </c>
      <c r="K26" s="351">
        <v>45412</v>
      </c>
    </row>
    <row r="27" spans="1:11" x14ac:dyDescent="0.25">
      <c r="D27" s="625">
        <f>SUM(D10:D26)</f>
        <v>1</v>
      </c>
    </row>
  </sheetData>
  <autoFilter ref="A9:K9"/>
  <mergeCells count="27">
    <mergeCell ref="B18:B19"/>
    <mergeCell ref="B20:B23"/>
    <mergeCell ref="B25:B26"/>
    <mergeCell ref="C25:C26"/>
    <mergeCell ref="D25:D26"/>
    <mergeCell ref="B12:B14"/>
    <mergeCell ref="B16:B17"/>
    <mergeCell ref="C18:C19"/>
    <mergeCell ref="D18:D19"/>
    <mergeCell ref="C20:C23"/>
    <mergeCell ref="D20:D23"/>
    <mergeCell ref="C16:C17"/>
    <mergeCell ref="D16:D17"/>
    <mergeCell ref="C12:C14"/>
    <mergeCell ref="D12:D14"/>
    <mergeCell ref="B2:I2"/>
    <mergeCell ref="B3:D3"/>
    <mergeCell ref="E3:I3"/>
    <mergeCell ref="B4:D4"/>
    <mergeCell ref="E4:K4"/>
    <mergeCell ref="B5:D5"/>
    <mergeCell ref="E5:K5"/>
    <mergeCell ref="B6:D6"/>
    <mergeCell ref="E6:I6"/>
    <mergeCell ref="B8:K8"/>
    <mergeCell ref="B7:D7"/>
    <mergeCell ref="E7:K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opLeftCell="C3" workbookViewId="0">
      <selection activeCell="J9" sqref="J9:J16"/>
    </sheetView>
  </sheetViews>
  <sheetFormatPr baseColWidth="10" defaultColWidth="11.42578125" defaultRowHeight="15" x14ac:dyDescent="0.25"/>
  <cols>
    <col min="2" max="2" width="34" customWidth="1"/>
    <col min="4" max="4" width="45" customWidth="1"/>
    <col min="5" max="5" width="22.5703125" customWidth="1"/>
    <col min="6" max="6" width="20" customWidth="1"/>
    <col min="7" max="7" width="21.5703125" customWidth="1"/>
    <col min="8" max="8" width="18.5703125" customWidth="1"/>
    <col min="9" max="9" width="15.140625" customWidth="1"/>
    <col min="10" max="10" width="16.5703125" customWidth="1"/>
  </cols>
  <sheetData>
    <row r="1" spans="1:10" x14ac:dyDescent="0.25">
      <c r="A1" s="227" t="s">
        <v>178</v>
      </c>
      <c r="B1" s="228" t="s">
        <v>178</v>
      </c>
      <c r="C1" s="228" t="s">
        <v>178</v>
      </c>
      <c r="D1" s="228" t="s">
        <v>178</v>
      </c>
      <c r="E1" s="228" t="s">
        <v>178</v>
      </c>
      <c r="F1" s="228" t="s">
        <v>178</v>
      </c>
      <c r="G1" s="228" t="s">
        <v>178</v>
      </c>
      <c r="H1" s="228" t="s">
        <v>178</v>
      </c>
      <c r="I1" s="228" t="s">
        <v>178</v>
      </c>
      <c r="J1" s="229" t="s">
        <v>178</v>
      </c>
    </row>
    <row r="2" spans="1:10" x14ac:dyDescent="0.25">
      <c r="A2" s="864" t="s">
        <v>41</v>
      </c>
      <c r="B2" s="865"/>
      <c r="C2" s="865"/>
      <c r="D2" s="866"/>
      <c r="E2" s="866"/>
      <c r="F2" s="866"/>
      <c r="G2" s="866"/>
      <c r="H2" s="866"/>
      <c r="I2" s="231" t="s">
        <v>178</v>
      </c>
      <c r="J2" s="232" t="s">
        <v>178</v>
      </c>
    </row>
    <row r="3" spans="1:10" ht="20.25" customHeight="1" x14ac:dyDescent="0.25">
      <c r="A3" s="867" t="s">
        <v>106</v>
      </c>
      <c r="B3" s="867"/>
      <c r="C3" s="867"/>
      <c r="D3" s="824" t="s">
        <v>346</v>
      </c>
      <c r="E3" s="824"/>
      <c r="F3" s="824"/>
      <c r="G3" s="824"/>
      <c r="H3" s="824"/>
      <c r="I3" s="231" t="s">
        <v>178</v>
      </c>
      <c r="J3" s="232" t="s">
        <v>178</v>
      </c>
    </row>
    <row r="4" spans="1:10" ht="36.75" customHeight="1" x14ac:dyDescent="0.25">
      <c r="A4" s="868" t="s">
        <v>107</v>
      </c>
      <c r="B4" s="868"/>
      <c r="C4" s="868"/>
      <c r="D4" s="869" t="s">
        <v>291</v>
      </c>
      <c r="E4" s="869"/>
      <c r="F4" s="869"/>
      <c r="G4" s="869"/>
      <c r="H4" s="869"/>
      <c r="I4" s="869"/>
      <c r="J4" s="870"/>
    </row>
    <row r="5" spans="1:10" ht="64.5" customHeight="1" x14ac:dyDescent="0.25">
      <c r="A5" s="868" t="s">
        <v>44</v>
      </c>
      <c r="B5" s="868"/>
      <c r="C5" s="868"/>
      <c r="D5" s="869" t="s">
        <v>292</v>
      </c>
      <c r="E5" s="869"/>
      <c r="F5" s="869"/>
      <c r="G5" s="869"/>
      <c r="H5" s="869"/>
      <c r="I5" s="869"/>
      <c r="J5" s="870"/>
    </row>
    <row r="6" spans="1:10" ht="15" customHeight="1" x14ac:dyDescent="0.25">
      <c r="A6" s="867" t="s">
        <v>110</v>
      </c>
      <c r="B6" s="867"/>
      <c r="C6" s="867"/>
      <c r="D6" s="1153" t="s">
        <v>347</v>
      </c>
      <c r="E6" s="880"/>
      <c r="F6" s="880"/>
      <c r="G6" s="880"/>
      <c r="H6" s="880"/>
      <c r="I6" s="880"/>
      <c r="J6" s="1154"/>
    </row>
    <row r="7" spans="1:10" ht="22.5" customHeight="1" x14ac:dyDescent="0.25">
      <c r="A7" s="881" t="s">
        <v>112</v>
      </c>
      <c r="B7" s="882"/>
      <c r="C7" s="883"/>
      <c r="D7" s="1152" t="s">
        <v>348</v>
      </c>
      <c r="E7" s="828"/>
      <c r="F7" s="828"/>
      <c r="G7" s="828"/>
      <c r="H7" s="828"/>
      <c r="I7" s="828"/>
      <c r="J7" s="828"/>
    </row>
    <row r="8" spans="1:10" ht="15" customHeight="1" x14ac:dyDescent="0.25">
      <c r="A8" s="879" t="s">
        <v>349</v>
      </c>
      <c r="B8" s="879"/>
      <c r="C8" s="879"/>
      <c r="D8" s="825"/>
      <c r="E8" s="825"/>
      <c r="F8" s="825"/>
      <c r="G8" s="825"/>
      <c r="H8" s="825"/>
      <c r="I8" s="825"/>
      <c r="J8" s="826"/>
    </row>
    <row r="9" spans="1:10" ht="36.75" x14ac:dyDescent="0.25">
      <c r="A9" s="242" t="s">
        <v>115</v>
      </c>
      <c r="B9" s="237" t="s">
        <v>116</v>
      </c>
      <c r="C9" s="237" t="s">
        <v>117</v>
      </c>
      <c r="D9" s="237" t="s">
        <v>118</v>
      </c>
      <c r="E9" s="237" t="s">
        <v>119</v>
      </c>
      <c r="F9" s="237" t="s">
        <v>120</v>
      </c>
      <c r="G9" s="237" t="s">
        <v>121</v>
      </c>
      <c r="H9" s="363" t="s">
        <v>122</v>
      </c>
      <c r="I9" s="237" t="s">
        <v>123</v>
      </c>
      <c r="J9" s="1155" t="s">
        <v>124</v>
      </c>
    </row>
    <row r="10" spans="1:10" ht="48.75" customHeight="1" x14ac:dyDescent="0.25">
      <c r="A10" s="362">
        <v>1</v>
      </c>
      <c r="B10" s="107" t="s">
        <v>350</v>
      </c>
      <c r="C10" s="354">
        <v>0.15</v>
      </c>
      <c r="D10" s="107" t="s">
        <v>351</v>
      </c>
      <c r="E10" s="680">
        <v>1</v>
      </c>
      <c r="F10" s="107" t="s">
        <v>352</v>
      </c>
      <c r="G10" s="107" t="s">
        <v>353</v>
      </c>
      <c r="H10" s="107" t="s">
        <v>354</v>
      </c>
      <c r="I10" s="357">
        <v>45323</v>
      </c>
      <c r="J10" s="1156">
        <v>45626</v>
      </c>
    </row>
    <row r="11" spans="1:10" ht="39.75" customHeight="1" x14ac:dyDescent="0.25">
      <c r="A11" s="876">
        <v>2</v>
      </c>
      <c r="B11" s="871" t="s">
        <v>355</v>
      </c>
      <c r="C11" s="873">
        <v>0.4</v>
      </c>
      <c r="D11" s="143" t="s">
        <v>356</v>
      </c>
      <c r="E11" s="681">
        <v>0.3</v>
      </c>
      <c r="F11" s="310" t="s">
        <v>352</v>
      </c>
      <c r="G11" s="310" t="s">
        <v>178</v>
      </c>
      <c r="H11" s="310" t="s">
        <v>357</v>
      </c>
      <c r="I11" s="358">
        <v>45352</v>
      </c>
      <c r="J11" s="1157">
        <v>45626</v>
      </c>
    </row>
    <row r="12" spans="1:10" ht="87.75" customHeight="1" x14ac:dyDescent="0.25">
      <c r="A12" s="877"/>
      <c r="B12" s="871"/>
      <c r="C12" s="874"/>
      <c r="D12" s="143" t="s">
        <v>358</v>
      </c>
      <c r="E12" s="681">
        <v>0.4</v>
      </c>
      <c r="F12" s="310" t="s">
        <v>352</v>
      </c>
      <c r="G12" s="310" t="s">
        <v>353</v>
      </c>
      <c r="H12" s="310" t="s">
        <v>359</v>
      </c>
      <c r="I12" s="358">
        <v>45352</v>
      </c>
      <c r="J12" s="1157">
        <v>45442</v>
      </c>
    </row>
    <row r="13" spans="1:10" ht="36" customHeight="1" x14ac:dyDescent="0.25">
      <c r="A13" s="878"/>
      <c r="B13" s="872"/>
      <c r="C13" s="875"/>
      <c r="D13" s="143" t="s">
        <v>360</v>
      </c>
      <c r="E13" s="681">
        <v>0.3</v>
      </c>
      <c r="F13" s="310" t="s">
        <v>352</v>
      </c>
      <c r="G13" s="310" t="s">
        <v>353</v>
      </c>
      <c r="H13" s="310" t="s">
        <v>361</v>
      </c>
      <c r="I13" s="358">
        <v>45444</v>
      </c>
      <c r="J13" s="1157">
        <v>45626</v>
      </c>
    </row>
    <row r="14" spans="1:10" ht="26.25" x14ac:dyDescent="0.25">
      <c r="A14" s="338">
        <v>3</v>
      </c>
      <c r="B14" s="332" t="s">
        <v>362</v>
      </c>
      <c r="C14" s="355">
        <v>0.15</v>
      </c>
      <c r="D14" s="332" t="s">
        <v>363</v>
      </c>
      <c r="E14" s="330">
        <v>1</v>
      </c>
      <c r="F14" s="331" t="s">
        <v>352</v>
      </c>
      <c r="G14" s="331" t="s">
        <v>353</v>
      </c>
      <c r="H14" s="331" t="s">
        <v>364</v>
      </c>
      <c r="I14" s="359">
        <v>45323</v>
      </c>
      <c r="J14" s="1158">
        <v>45626</v>
      </c>
    </row>
    <row r="15" spans="1:10" ht="51.75" x14ac:dyDescent="0.25">
      <c r="A15" s="353">
        <v>4</v>
      </c>
      <c r="B15" s="142" t="s">
        <v>365</v>
      </c>
      <c r="C15" s="352">
        <v>0.15</v>
      </c>
      <c r="D15" s="142" t="s">
        <v>366</v>
      </c>
      <c r="E15" s="508">
        <v>1</v>
      </c>
      <c r="F15" s="360" t="s">
        <v>352</v>
      </c>
      <c r="G15" s="360" t="s">
        <v>367</v>
      </c>
      <c r="H15" s="360" t="s">
        <v>368</v>
      </c>
      <c r="I15" s="358">
        <v>45323</v>
      </c>
      <c r="J15" s="1157">
        <v>45626</v>
      </c>
    </row>
    <row r="16" spans="1:10" ht="39" x14ac:dyDescent="0.25">
      <c r="A16" s="338">
        <v>5</v>
      </c>
      <c r="B16" s="356" t="s">
        <v>369</v>
      </c>
      <c r="C16" s="599">
        <v>0.15</v>
      </c>
      <c r="D16" s="356" t="s">
        <v>370</v>
      </c>
      <c r="E16" s="682">
        <v>1</v>
      </c>
      <c r="F16" s="361" t="s">
        <v>371</v>
      </c>
      <c r="G16" s="361" t="s">
        <v>352</v>
      </c>
      <c r="H16" s="361" t="s">
        <v>372</v>
      </c>
      <c r="I16" s="359">
        <v>45323</v>
      </c>
      <c r="J16" s="1158">
        <v>45412</v>
      </c>
    </row>
    <row r="17" spans="3:3" x14ac:dyDescent="0.25">
      <c r="C17" s="591">
        <f>SUM(C10:C16)</f>
        <v>1</v>
      </c>
    </row>
  </sheetData>
  <autoFilter ref="A9:J9"/>
  <mergeCells count="15">
    <mergeCell ref="A6:C6"/>
    <mergeCell ref="A8:J8"/>
    <mergeCell ref="A7:C7"/>
    <mergeCell ref="D7:J7"/>
    <mergeCell ref="D6:J6"/>
    <mergeCell ref="B11:B13"/>
    <mergeCell ref="C11:C13"/>
    <mergeCell ref="A11:A13"/>
    <mergeCell ref="A5:C5"/>
    <mergeCell ref="D5:J5"/>
    <mergeCell ref="A2:H2"/>
    <mergeCell ref="A3:C3"/>
    <mergeCell ref="D3:H3"/>
    <mergeCell ref="A4:C4"/>
    <mergeCell ref="D4:J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6" ma:contentTypeDescription="Crear nuevo documento." ma:contentTypeScope="" ma:versionID="fc8297d718ed2725c0daff05c22b8b5a">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8aaebfd98ecc89ed9f05465dcf22606c"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11589bd-d1c8-4abd-94a2-ee9e95418c7c}"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13dc85d-5bab-4eeb-86ad-9e619537987a">
      <UserInfo>
        <DisplayName>Sonia Rocio Montano Duque</DisplayName>
        <AccountId>1026</AccountId>
        <AccountType/>
      </UserInfo>
    </SharedWithUsers>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734837-59FF-4800-B273-39C80149D9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3dc85d-5bab-4eeb-86ad-9e619537987a"/>
    <ds:schemaRef ds:uri="ea91d785-2c90-43d2-acd6-4207220cd3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20E4B6-A665-4338-9A2D-77FB4F5FC7B6}">
  <ds:schemaRefs>
    <ds:schemaRef ds:uri="http://schemas.microsoft.com/office/2006/metadata/properties"/>
    <ds:schemaRef ds:uri="http://schemas.microsoft.com/office/infopath/2007/PartnerControls"/>
    <ds:schemaRef ds:uri="313dc85d-5bab-4eeb-86ad-9e619537987a"/>
    <ds:schemaRef ds:uri="ea91d785-2c90-43d2-acd6-4207220cd395"/>
  </ds:schemaRefs>
</ds:datastoreItem>
</file>

<file path=customXml/itemProps3.xml><?xml version="1.0" encoding="utf-8"?>
<ds:datastoreItem xmlns:ds="http://schemas.openxmlformats.org/officeDocument/2006/customXml" ds:itemID="{3F383028-FC36-4125-A471-BF27E88872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Grafica Marzo 31</vt:lpstr>
      <vt:lpstr>Consolidado Marzo 31 de 2023</vt:lpstr>
      <vt:lpstr>1. Planeacion_Institucional</vt:lpstr>
      <vt:lpstr>2.Gestion_Presupuestal</vt:lpstr>
      <vt:lpstr>3.Compras_Contratación</vt:lpstr>
      <vt:lpstr>4. Talento Humano</vt:lpstr>
      <vt:lpstr>5. Integridad</vt:lpstr>
      <vt:lpstr>6.Gobierno_Digital</vt:lpstr>
      <vt:lpstr>7. Seguridad_Digital</vt:lpstr>
      <vt:lpstr>8. Servicio_al_Ciudadano</vt:lpstr>
      <vt:lpstr>10. Fortalecimiento_Institucion</vt:lpstr>
      <vt:lpstr>9. Participacion Ciudadana</vt:lpstr>
      <vt:lpstr>11.Racionalización_de_Tramites</vt:lpstr>
      <vt:lpstr>12. Defensa_Juridica</vt:lpstr>
      <vt:lpstr>13. Transparencia_Acceso_Infor</vt:lpstr>
      <vt:lpstr>14. Segumiento_Evaluación</vt:lpstr>
      <vt:lpstr>15.Gestión_Documental</vt:lpstr>
      <vt:lpstr>16.Gestión_del_Conocimiento</vt:lpstr>
      <vt:lpstr>17. Gestión_de_Estadistica</vt:lpstr>
      <vt:lpstr>18.Control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Marta Liced Rodriguez Quimbayo</dc:creator>
  <cp:keywords/>
  <dc:description/>
  <cp:lastModifiedBy>Ingeniero Yeison Cotes Gil</cp:lastModifiedBy>
  <cp:revision/>
  <dcterms:created xsi:type="dcterms:W3CDTF">2021-11-10T16:16:18Z</dcterms:created>
  <dcterms:modified xsi:type="dcterms:W3CDTF">2024-02-16T15:37:20Z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