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2"/>
  <workbookPr/>
  <mc:AlternateContent xmlns:mc="http://schemas.openxmlformats.org/markup-compatibility/2006">
    <mc:Choice Requires="x15">
      <x15ac:absPath xmlns:x15ac="http://schemas.microsoft.com/office/spreadsheetml/2010/11/ac" url="https://anla.sharepoint.com/sites/OAP/Documentos compartidos/2025/Programa de Transparencia 2025/"/>
    </mc:Choice>
  </mc:AlternateContent>
  <xr:revisionPtr revIDLastSave="2039" documentId="13_ncr:1_{18FE51C6-64B7-F14A-A816-9662DA6DF4AC}" xr6:coauthVersionLast="47" xr6:coauthVersionMax="47" xr10:uidLastSave="{79014270-645A-450F-AE5C-BE0FA7663854}"/>
  <bookViews>
    <workbookView xWindow="-120" yWindow="-120" windowWidth="29040" windowHeight="15840" firstSheet="2" activeTab="1" xr2:uid="{0C4D2D95-922E-4780-BADE-CBCE8DB39889}"/>
  </bookViews>
  <sheets>
    <sheet name="Consolidado" sheetId="7" r:id="rId1"/>
    <sheet name="Plan de acción PTEP 2025 " sheetId="4" r:id="rId2"/>
    <sheet name="Estra Rendicion de Cuentas" sheetId="5" r:id="rId3"/>
    <sheet name="Estrategia Racionalización trám" sheetId="6" r:id="rId4"/>
    <sheet name="Hoja2" sheetId="8" state="hidden" r:id="rId5"/>
  </sheets>
  <definedNames>
    <definedName name="_xlnm._FilterDatabase" localSheetId="2" hidden="1">'Estra Rendicion de Cuentas'!$A$6:$J$33</definedName>
    <definedName name="_xlnm._FilterDatabase" localSheetId="1" hidden="1">'Plan de acción PTEP 2025 '!$B$4:$T$25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7" l="1"/>
  <c r="J6" i="7"/>
  <c r="I6" i="7"/>
  <c r="H6" i="7"/>
  <c r="G6" i="7"/>
  <c r="F6" i="7"/>
  <c r="E6" i="7"/>
  <c r="D6" i="7"/>
  <c r="J5" i="7"/>
  <c r="H5" i="7"/>
  <c r="F5" i="7"/>
  <c r="K5" i="7"/>
  <c r="I5" i="7"/>
  <c r="G5" i="7"/>
  <c r="E5" i="7"/>
  <c r="T42" i="6"/>
  <c r="S42" i="6"/>
  <c r="Q42" i="6"/>
  <c r="AC42" i="6"/>
  <c r="AB42" i="6"/>
  <c r="Z42" i="6"/>
  <c r="AL42" i="6"/>
  <c r="AK42" i="6"/>
  <c r="AI42" i="6"/>
  <c r="AY42" i="6"/>
  <c r="AX42" i="6"/>
  <c r="AU42" i="6"/>
  <c r="AT42" i="6"/>
  <c r="AR42" i="6"/>
  <c r="AY32" i="6"/>
  <c r="AX32" i="6"/>
  <c r="AU32" i="6"/>
  <c r="AT32" i="6"/>
  <c r="AR32" i="6"/>
  <c r="AL32" i="6"/>
  <c r="AK32" i="6"/>
  <c r="AI32" i="6"/>
  <c r="AC32" i="6"/>
  <c r="AB32" i="6"/>
  <c r="Z32" i="6"/>
  <c r="T32" i="6"/>
  <c r="Q32" i="6"/>
  <c r="S32" i="6"/>
  <c r="AI34" i="5"/>
  <c r="AJ33" i="5"/>
  <c r="AJ32" i="5"/>
  <c r="AJ31" i="5"/>
  <c r="AJ30" i="5"/>
  <c r="AJ29" i="5"/>
  <c r="AJ28" i="5"/>
  <c r="AJ27" i="5"/>
  <c r="AJ26" i="5"/>
  <c r="AJ25" i="5"/>
  <c r="AJ24" i="5"/>
  <c r="AJ23" i="5"/>
  <c r="AJ22" i="5"/>
  <c r="AJ21" i="5"/>
  <c r="AJ20" i="5"/>
  <c r="AJ19" i="5"/>
  <c r="AJ18" i="5"/>
  <c r="AJ17" i="5"/>
  <c r="AH17" i="5"/>
  <c r="AJ16" i="5"/>
  <c r="AJ15" i="5"/>
  <c r="AH15" i="5"/>
  <c r="AJ14" i="5"/>
  <c r="AJ13" i="5"/>
  <c r="AJ12" i="5"/>
  <c r="AJ11" i="5"/>
  <c r="AJ10" i="5"/>
  <c r="AJ9" i="5"/>
  <c r="AJ8" i="5"/>
  <c r="AJ7" i="5"/>
  <c r="AH7" i="5"/>
  <c r="AD33" i="5"/>
  <c r="AD32" i="5"/>
  <c r="AD31" i="5"/>
  <c r="AD30" i="5"/>
  <c r="AD29" i="5"/>
  <c r="AD28" i="5"/>
  <c r="AD27" i="5"/>
  <c r="AD26" i="5"/>
  <c r="AD25" i="5"/>
  <c r="AD24" i="5"/>
  <c r="AD23" i="5"/>
  <c r="AD22" i="5"/>
  <c r="AD21" i="5"/>
  <c r="AD20" i="5"/>
  <c r="AD19" i="5"/>
  <c r="AD18" i="5"/>
  <c r="AD17" i="5"/>
  <c r="AB17" i="5"/>
  <c r="AD16" i="5"/>
  <c r="AD15" i="5"/>
  <c r="AB15" i="5"/>
  <c r="AD14" i="5"/>
  <c r="AD13" i="5"/>
  <c r="AD12" i="5"/>
  <c r="AD11" i="5"/>
  <c r="AD10" i="5"/>
  <c r="AD9" i="5"/>
  <c r="AD8" i="5"/>
  <c r="AD7" i="5"/>
  <c r="V17" i="5"/>
  <c r="P17" i="5"/>
  <c r="W34" i="5"/>
  <c r="X33" i="5"/>
  <c r="X32" i="5"/>
  <c r="X31" i="5"/>
  <c r="X30" i="5"/>
  <c r="X29" i="5"/>
  <c r="X28" i="5"/>
  <c r="X27" i="5"/>
  <c r="X26" i="5"/>
  <c r="X25" i="5"/>
  <c r="X24" i="5"/>
  <c r="X23" i="5"/>
  <c r="X22" i="5"/>
  <c r="X21" i="5"/>
  <c r="X20" i="5"/>
  <c r="X19" i="5"/>
  <c r="X18" i="5"/>
  <c r="X17" i="5"/>
  <c r="X16" i="5"/>
  <c r="X15" i="5"/>
  <c r="V15" i="5"/>
  <c r="X14" i="5"/>
  <c r="X13" i="5"/>
  <c r="X12" i="5"/>
  <c r="X11" i="5"/>
  <c r="X10" i="5"/>
  <c r="X9" i="5"/>
  <c r="X8" i="5"/>
  <c r="X7" i="5"/>
  <c r="V7" i="5"/>
  <c r="Q34" i="5"/>
  <c r="R33" i="5"/>
  <c r="R32" i="5"/>
  <c r="R31" i="5"/>
  <c r="R30" i="5"/>
  <c r="R29" i="5"/>
  <c r="R28" i="5"/>
  <c r="R27" i="5"/>
  <c r="R26" i="5"/>
  <c r="R25" i="5"/>
  <c r="R24" i="5"/>
  <c r="R23" i="5"/>
  <c r="R22" i="5"/>
  <c r="R21" i="5"/>
  <c r="R20" i="5"/>
  <c r="R19" i="5"/>
  <c r="R18" i="5"/>
  <c r="R17" i="5"/>
  <c r="R16" i="5"/>
  <c r="R15" i="5"/>
  <c r="R14" i="5"/>
  <c r="R13" i="5"/>
  <c r="R12" i="5"/>
  <c r="R11" i="5"/>
  <c r="R10" i="5"/>
  <c r="R8" i="5"/>
  <c r="R9" i="5"/>
  <c r="R34" i="5" s="1"/>
  <c r="R7" i="5"/>
  <c r="P15" i="5"/>
  <c r="P7" i="5"/>
  <c r="K34" i="5"/>
  <c r="K17" i="5"/>
  <c r="K15" i="5"/>
  <c r="K7" i="5"/>
  <c r="AK25" i="4"/>
  <c r="AL24" i="4"/>
  <c r="AL23" i="4"/>
  <c r="AJ23" i="4"/>
  <c r="AL22" i="4"/>
  <c r="AJ22" i="4"/>
  <c r="AL21" i="4"/>
  <c r="AJ21" i="4"/>
  <c r="AL20" i="4"/>
  <c r="AL19" i="4"/>
  <c r="AJ19" i="4"/>
  <c r="AL18" i="4"/>
  <c r="AJ18" i="4"/>
  <c r="AL17" i="4"/>
  <c r="AL16" i="4"/>
  <c r="AL15" i="4"/>
  <c r="AL14" i="4"/>
  <c r="AJ14" i="4"/>
  <c r="AL13" i="4"/>
  <c r="AJ13" i="4"/>
  <c r="AL12" i="4"/>
  <c r="AL11" i="4"/>
  <c r="AL10" i="4"/>
  <c r="AL9" i="4"/>
  <c r="AL8" i="4"/>
  <c r="AJ8" i="4"/>
  <c r="AL7" i="4"/>
  <c r="AL6" i="4"/>
  <c r="AJ6" i="4"/>
  <c r="AF23" i="4"/>
  <c r="AF22" i="4"/>
  <c r="AF21" i="4"/>
  <c r="AF20" i="4"/>
  <c r="AD23" i="4"/>
  <c r="AD25" i="4" s="1"/>
  <c r="X23" i="4"/>
  <c r="R23" i="4"/>
  <c r="X14" i="4"/>
  <c r="AD13" i="4"/>
  <c r="AD8" i="4"/>
  <c r="AE25" i="4"/>
  <c r="Y25" i="4"/>
  <c r="S25" i="4"/>
  <c r="D5" i="7" s="1"/>
  <c r="AF24" i="4"/>
  <c r="AD22" i="4"/>
  <c r="AD21" i="4"/>
  <c r="AF19" i="4"/>
  <c r="AD19" i="4"/>
  <c r="AF18" i="4"/>
  <c r="AD18" i="4"/>
  <c r="AF17" i="4"/>
  <c r="AF16" i="4"/>
  <c r="AF15" i="4"/>
  <c r="AF14" i="4"/>
  <c r="AD14" i="4"/>
  <c r="AF13" i="4"/>
  <c r="AF12" i="4"/>
  <c r="AF11" i="4"/>
  <c r="AF10" i="4"/>
  <c r="AF9" i="4"/>
  <c r="AF8" i="4"/>
  <c r="AF7" i="4"/>
  <c r="AF6" i="4"/>
  <c r="AD6" i="4"/>
  <c r="Z24" i="4"/>
  <c r="Z23" i="4"/>
  <c r="Z22" i="4"/>
  <c r="X22" i="4"/>
  <c r="Z21" i="4"/>
  <c r="X21" i="4"/>
  <c r="Z20" i="4"/>
  <c r="Z19" i="4"/>
  <c r="X19" i="4"/>
  <c r="Z18" i="4"/>
  <c r="X18" i="4"/>
  <c r="Z17" i="4"/>
  <c r="Z16" i="4"/>
  <c r="Z15" i="4"/>
  <c r="Z14" i="4"/>
  <c r="Z13" i="4"/>
  <c r="X13" i="4"/>
  <c r="Z12" i="4"/>
  <c r="Z11" i="4"/>
  <c r="Z10" i="4"/>
  <c r="Z9" i="4"/>
  <c r="Z8" i="4"/>
  <c r="X8" i="4"/>
  <c r="Z7" i="4"/>
  <c r="Z6" i="4"/>
  <c r="X6" i="4"/>
  <c r="R22" i="4"/>
  <c r="R21" i="4"/>
  <c r="R19" i="4"/>
  <c r="R8" i="4"/>
  <c r="R18" i="4"/>
  <c r="R14" i="4"/>
  <c r="R13" i="4"/>
  <c r="R6" i="4"/>
  <c r="L18" i="5"/>
  <c r="L19" i="5"/>
  <c r="L20" i="5"/>
  <c r="L21" i="5"/>
  <c r="L22" i="5"/>
  <c r="L23" i="5"/>
  <c r="L24" i="5"/>
  <c r="L25" i="5"/>
  <c r="L26" i="5"/>
  <c r="L27" i="5"/>
  <c r="L28" i="5"/>
  <c r="L29" i="5"/>
  <c r="L30" i="5"/>
  <c r="L31" i="5"/>
  <c r="L32" i="5"/>
  <c r="L33" i="5"/>
  <c r="L17" i="5"/>
  <c r="L14" i="5"/>
  <c r="L13" i="5"/>
  <c r="L12" i="5"/>
  <c r="L11" i="5"/>
  <c r="L10" i="5"/>
  <c r="L9" i="5"/>
  <c r="L8" i="5"/>
  <c r="L7" i="5"/>
  <c r="F25" i="4"/>
  <c r="X34" i="5" l="1"/>
  <c r="AJ34" i="5"/>
  <c r="AD34" i="5"/>
  <c r="AL25" i="4"/>
  <c r="Z25" i="4"/>
  <c r="AC34" i="5"/>
  <c r="AB7" i="5"/>
  <c r="AB34" i="5" s="1"/>
  <c r="AH34" i="5"/>
  <c r="V34" i="5"/>
  <c r="P34" i="5"/>
  <c r="R25" i="4"/>
  <c r="AJ25" i="4"/>
  <c r="AF25" i="4"/>
  <c r="X25" i="4"/>
  <c r="T24" i="4"/>
  <c r="T23" i="4"/>
  <c r="T22" i="4"/>
  <c r="T21" i="4"/>
  <c r="T20" i="4"/>
  <c r="T19" i="4"/>
  <c r="T18" i="4"/>
  <c r="T17" i="4"/>
  <c r="T16" i="4"/>
  <c r="T15" i="4"/>
  <c r="T14" i="4"/>
  <c r="T13" i="4"/>
  <c r="T25" i="4" s="1"/>
  <c r="T12" i="4"/>
  <c r="T11" i="4"/>
  <c r="T10" i="4"/>
  <c r="T9" i="4"/>
  <c r="T8" i="4"/>
  <c r="T7" i="4"/>
  <c r="T6" i="4"/>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<sst xmlns="http://schemas.openxmlformats.org/spreadsheetml/2006/main" count="619" uniqueCount="351">
  <si>
    <t>N°</t>
  </si>
  <si>
    <t xml:space="preserve">Componente </t>
  </si>
  <si>
    <t xml:space="preserve">I SEGUIMIENTO </t>
  </si>
  <si>
    <t xml:space="preserve">II SEGUIMIENTO </t>
  </si>
  <si>
    <t xml:space="preserve">III SEGUIMIENTO </t>
  </si>
  <si>
    <t xml:space="preserve">IV SEGUIMIENTO </t>
  </si>
  <si>
    <t xml:space="preserve">OBSERVACIONES </t>
  </si>
  <si>
    <t>% Avance Reportado</t>
  </si>
  <si>
    <t xml:space="preserve">% Esperado </t>
  </si>
  <si>
    <t xml:space="preserve">Programa de Transparencia y Ética Pública </t>
  </si>
  <si>
    <t xml:space="preserve">Estrategia de Rendición de Cuentas </t>
  </si>
  <si>
    <t xml:space="preserve">Estrategia de Racionalización </t>
  </si>
  <si>
    <t xml:space="preserve">
PROGRAMA DE TRANSPARENCIA Y ÉTICA DE LO PÚBLICO 2025 AUTORIDAD NACIONAL DE LICENCIAS AMBIENTALES -  ANLA</t>
  </si>
  <si>
    <t>Objetivo 2025:</t>
  </si>
  <si>
    <t xml:space="preserve">Promover y fortalecer las acciones hacia la cultura de la legalidad, lucha contra la corrupción y la apertura a los grupos de valor. </t>
  </si>
  <si>
    <t xml:space="preserve">Versión: </t>
  </si>
  <si>
    <r>
      <rPr>
        <b/>
        <sz val="12"/>
        <color rgb="FF000000"/>
        <rFont val="Century Gothic"/>
      </rPr>
      <t xml:space="preserve">V1. </t>
    </r>
    <r>
      <rPr>
        <sz val="12"/>
        <color rgb="FF000000"/>
        <rFont val="Century Gothic"/>
      </rPr>
      <t xml:space="preserve">Aprobado en Comité Institucional de Gestión y Desempeño el 27/12/2024  
</t>
    </r>
    <r>
      <rPr>
        <b/>
        <sz val="12"/>
        <color rgb="FF000000"/>
        <rFont val="Century Gothic"/>
      </rPr>
      <t xml:space="preserve">V2. </t>
    </r>
    <r>
      <rPr>
        <sz val="12"/>
        <color rgb="FF000000"/>
        <rFont val="Century Gothic"/>
      </rPr>
      <t xml:space="preserve">En el Comité Institucional de Gestión y Desempeño del 12/03/2025 se aprueban los siguientes ajustes: 
</t>
    </r>
    <r>
      <rPr>
        <b/>
        <sz val="12"/>
        <color rgb="FF000000"/>
        <rFont val="Century Gothic"/>
      </rPr>
      <t xml:space="preserve">1.  </t>
    </r>
    <r>
      <rPr>
        <sz val="12"/>
        <color rgb="FF000000"/>
        <rFont val="Century Gothic"/>
      </rPr>
      <t xml:space="preserve">Se ajusta el producto esperado de la actividad </t>
    </r>
    <r>
      <rPr>
        <b/>
        <sz val="12"/>
        <color rgb="FF000000"/>
        <rFont val="Century Gothic"/>
      </rPr>
      <t>1.2</t>
    </r>
    <r>
      <rPr>
        <sz val="12"/>
        <color rgb="FF000000"/>
        <rFont val="Century Gothic"/>
      </rPr>
      <t xml:space="preserve"> de  Procedimiento Formulado a Procedimiento cargado en GESPRO y socializado.
</t>
    </r>
    <r>
      <rPr>
        <b/>
        <sz val="12"/>
        <color rgb="FF000000"/>
        <rFont val="Century Gothic"/>
      </rPr>
      <t xml:space="preserve">2. </t>
    </r>
    <r>
      <rPr>
        <sz val="12"/>
        <color rgb="FF000000"/>
        <rFont val="Century Gothic"/>
      </rPr>
      <t xml:space="preserve">Se ajusta el producto esperado de la actividad </t>
    </r>
    <r>
      <rPr>
        <b/>
        <sz val="12"/>
        <color rgb="FF000000"/>
        <rFont val="Century Gothic"/>
      </rPr>
      <t xml:space="preserve">2.1.2 </t>
    </r>
    <r>
      <rPr>
        <sz val="12"/>
        <color rgb="FF000000"/>
        <rFont val="Century Gothic"/>
      </rPr>
      <t xml:space="preserve">de Propuesta de modificación de Instructivo ​a  Instructivo modificado, cargado en GESPRO y socializado.
</t>
    </r>
    <r>
      <rPr>
        <b/>
        <sz val="12"/>
        <color rgb="FF000000"/>
        <rFont val="Century Gothic"/>
      </rPr>
      <t xml:space="preserve">3. </t>
    </r>
    <r>
      <rPr>
        <sz val="12"/>
        <color rgb="FF000000"/>
        <rFont val="Century Gothic"/>
      </rPr>
      <t>Se ajusta la meta de la actividad</t>
    </r>
    <r>
      <rPr>
        <b/>
        <sz val="12"/>
        <color rgb="FF000000"/>
        <rFont val="Century Gothic"/>
      </rPr>
      <t xml:space="preserve"> 1.1.3 </t>
    </r>
    <r>
      <rPr>
        <sz val="12"/>
        <color rgb="FF000000"/>
        <rFont val="Century Gothic"/>
      </rPr>
      <t xml:space="preserve">de Un (1 )reporte ​a Tres (3) seguimientos .
</t>
    </r>
    <r>
      <rPr>
        <b/>
        <sz val="12"/>
        <color rgb="FF000000"/>
        <rFont val="Century Gothic"/>
      </rPr>
      <t xml:space="preserve">4. </t>
    </r>
    <r>
      <rPr>
        <sz val="12"/>
        <color rgb="FF000000"/>
        <rFont val="Century Gothic"/>
      </rPr>
      <t xml:space="preserve">Se ajusta la fecha de inicio y finalización para la actividad </t>
    </r>
    <r>
      <rPr>
        <b/>
        <sz val="12"/>
        <color rgb="FF000000"/>
        <rFont val="Century Gothic"/>
      </rPr>
      <t>1.2.1</t>
    </r>
    <r>
      <rPr>
        <sz val="12"/>
        <color rgb="FF000000"/>
        <rFont val="Century Gothic"/>
      </rPr>
      <t xml:space="preserve"> la fecha de inicio se ajusta del 03/02/2025 al 01/07/2025 y la fecha de finalización del 01/07/2025 al 31/12/2025.
</t>
    </r>
    <r>
      <rPr>
        <b/>
        <sz val="12"/>
        <color rgb="FF000000"/>
        <rFont val="Century Gothic"/>
      </rPr>
      <t xml:space="preserve">5. </t>
    </r>
    <r>
      <rPr>
        <sz val="12"/>
        <color rgb="FF000000"/>
        <rFont val="Century Gothic"/>
      </rPr>
      <t xml:space="preserve">Para la estrategia de rendición de cuentas  se realizan los siguientes ajustes: 
</t>
    </r>
    <r>
      <rPr>
        <b/>
        <sz val="12"/>
        <color rgb="FF000000"/>
        <rFont val="Century Gothic"/>
      </rPr>
      <t>5.1</t>
    </r>
    <r>
      <rPr>
        <sz val="12"/>
        <color rgb="FF000000"/>
        <rFont val="Century Gothic"/>
      </rPr>
      <t xml:space="preserve"> En el Elemento responsabilidad: se solicita el ajuste del la meta/producto de  Documentos del sistema de gestión de calidad ajustados en el marco del procedimiento de rendición de cuentas​ a Cinco 5 documentos ​ (Procedimiento y​ Formatos). 
</t>
    </r>
    <r>
      <rPr>
        <b/>
        <sz val="12"/>
        <color rgb="FF000000"/>
        <rFont val="Century Gothic"/>
      </rPr>
      <t xml:space="preserve">5.2  </t>
    </r>
    <r>
      <rPr>
        <sz val="12"/>
        <color rgb="FF000000"/>
        <rFont val="Century Gothic"/>
      </rPr>
      <t xml:space="preserve">Se ajusta el alcance de la acción 1.3.3 y la meta de  Estrategia de comunicaciones formulada​ a Plan de difusión del componente de comunicaciones formulado e implementado.
</t>
    </r>
    <r>
      <rPr>
        <b/>
        <sz val="12"/>
        <color rgb="FF000000"/>
        <rFont val="Century Gothic"/>
      </rPr>
      <t xml:space="preserve">5.3 </t>
    </r>
    <r>
      <rPr>
        <sz val="12"/>
        <color rgb="FF000000"/>
        <rFont val="Century Gothic"/>
      </rPr>
      <t xml:space="preserve"> Se ajusta la meta de la acción 3.6.1 de Cuatro (4) seguimientos realizados al avance de los compromisos de mejora​ a Tres (3) seguimientos realizados al avance de los compromisos de mejora.
</t>
    </r>
    <r>
      <rPr>
        <b/>
        <sz val="12"/>
        <color rgb="FF000000"/>
        <rFont val="Century Gothic"/>
      </rPr>
      <t xml:space="preserve">5.4 </t>
    </r>
    <r>
      <rPr>
        <sz val="12"/>
        <color rgb="FF000000"/>
        <rFont val="Century Gothic"/>
      </rPr>
      <t xml:space="preserve">Se ajusta la meta de la acción 3.6.3Cuatro (4) presentaciones a Comité Directivo de alertas a las que se de lugar a Tres (3) presentaciones a Comité Directivo de alertas a las que se de lugar​. 
</t>
    </r>
    <r>
      <rPr>
        <b/>
        <sz val="12"/>
        <color rgb="FF000000"/>
        <rFont val="Century Gothic"/>
      </rPr>
      <t>5.5</t>
    </r>
    <r>
      <rPr>
        <sz val="12"/>
        <color rgb="FF000000"/>
        <rFont val="Century Gothic"/>
      </rPr>
      <t xml:space="preserve"> Se ajustan el alcance y meta de las acciones 1.1.1  y 1.2.1 incluyendo el informe de gestión con enfoque de construcción de paz y divulgación de este, a su vez se ajusta  la fecha de finalización de de la acción 1.2.1 de 31/03/2025 a 30/04/2025. 
</t>
    </r>
  </si>
  <si>
    <t xml:space="preserve">Nombre del Componente </t>
  </si>
  <si>
    <t xml:space="preserve">Nombre de la Estrategia </t>
  </si>
  <si>
    <t>Tema</t>
  </si>
  <si>
    <t>ítem</t>
  </si>
  <si>
    <t xml:space="preserve">Peso de la Actividad </t>
  </si>
  <si>
    <t>Peso por componente</t>
  </si>
  <si>
    <t>Actividades</t>
  </si>
  <si>
    <t xml:space="preserve">Meta  </t>
  </si>
  <si>
    <t>Producto</t>
  </si>
  <si>
    <t>Dependencia/grupo líder</t>
  </si>
  <si>
    <t>Dependencia/grupo apoyo</t>
  </si>
  <si>
    <t xml:space="preserve">Fecha de Inicio </t>
  </si>
  <si>
    <t xml:space="preserve">Fecha Finalización  </t>
  </si>
  <si>
    <t xml:space="preserve">Información Adicional </t>
  </si>
  <si>
    <t xml:space="preserve">SEGUIMIENTO A MARZO 31 DE 2025 -  I </t>
  </si>
  <si>
    <t>SEGUIMIENTO A JUNIO 30  DE 2025 - II</t>
  </si>
  <si>
    <t>SEGUIMIENTO A SEPTIEMBRE 30  DE 2025 -III</t>
  </si>
  <si>
    <t xml:space="preserve">SEGUIMIENTO A DICIEMBRE 31  DE 2025 - IV </t>
  </si>
  <si>
    <t>EVIDENCIA</t>
  </si>
  <si>
    <t>ANÁLISIS CUALITATIVO 
(AUTOEVALUACIÓN)</t>
  </si>
  <si>
    <t>VALIDACIÓN OAP
(Espacio exclusivo de la OAP)</t>
  </si>
  <si>
    <t>% Avance real acumulado de la acción</t>
  </si>
  <si>
    <t>% Avance real acumulado de la actividad</t>
  </si>
  <si>
    <t>% Avance esperado de la actividad
(Espacio exclusivo de la  OAP)</t>
  </si>
  <si>
    <t xml:space="preserve">Componente Transversal </t>
  </si>
  <si>
    <t>No Aplica</t>
  </si>
  <si>
    <t>Declaración</t>
  </si>
  <si>
    <t>1.1</t>
  </si>
  <si>
    <t>Crear la declaración del compromiso de implementación del Programa de Transparencia y ética pública.</t>
  </si>
  <si>
    <t>Un (1) Declaración Acogida</t>
  </si>
  <si>
    <t>Declaración Acogida</t>
  </si>
  <si>
    <t xml:space="preserve">Oficina Asesora de Planeación </t>
  </si>
  <si>
    <t xml:space="preserve">Dirección General </t>
  </si>
  <si>
    <t>Ejecuta Angélica Castillo</t>
  </si>
  <si>
    <t>Planeación</t>
  </si>
  <si>
    <t>1.2</t>
  </si>
  <si>
    <t>Formular procedimiento del ciclo del Programa de Transparencia propuesto por el Anexo Técnico del Decreto 1122 de 2024</t>
  </si>
  <si>
    <t xml:space="preserve">Un (1) Procedimiento Formulado </t>
  </si>
  <si>
    <t>Procedimiento cargado en GESPRO y socializado</t>
  </si>
  <si>
    <t>N/A</t>
  </si>
  <si>
    <t>Componente Programático</t>
  </si>
  <si>
    <t>1. Administración de riesgos</t>
  </si>
  <si>
    <t>1.1.Gestión de riesgos para la integridad pública</t>
  </si>
  <si>
    <t>1.1.1</t>
  </si>
  <si>
    <t>Realizar capacitación de riesgos institucionales</t>
  </si>
  <si>
    <t>1  Capacitación</t>
  </si>
  <si>
    <t>* Listado de asistencia
*Material utilizado</t>
  </si>
  <si>
    <t>Subdirección Administrativa y Financiera / Talento Humano</t>
  </si>
  <si>
    <t>Ejecuta Nohorita</t>
  </si>
  <si>
    <t>1.1.2</t>
  </si>
  <si>
    <t>Actualizar los riesgos de corrupción para la vigencia 2026</t>
  </si>
  <si>
    <t># Hojas de vida</t>
  </si>
  <si>
    <t>Hojas de vida de riesgos actualizadas (GESRIESGOS)</t>
  </si>
  <si>
    <t xml:space="preserve">Líderes de Procesos </t>
  </si>
  <si>
    <t>1.1.3</t>
  </si>
  <si>
    <t xml:space="preserve">Realizar el monitoreo de los riesgos de corrupción cuatrimestral </t>
  </si>
  <si>
    <t xml:space="preserve">Tres (3) seguimientos </t>
  </si>
  <si>
    <t xml:space="preserve">Reporte de monitoreo de riesgos </t>
  </si>
  <si>
    <t>1.1.4</t>
  </si>
  <si>
    <t>Realizar la consulta pública de los riesgos de corrupción a través de la página web y grupos valor priorizados</t>
  </si>
  <si>
    <t>Una (1) consulta</t>
  </si>
  <si>
    <t xml:space="preserve">Documento con pantallazo de publicación y evidencia de socialización a los grupos priorizados. </t>
  </si>
  <si>
    <t>Comunicaciones</t>
  </si>
  <si>
    <t>1.1.5</t>
  </si>
  <si>
    <t>Realizar el seguimiento y evaluación de los riesgos de corrupción</t>
  </si>
  <si>
    <t xml:space="preserve"> Dos (2) seguimientos</t>
  </si>
  <si>
    <t xml:space="preserve"> Seguimientos publicados en Menú de Transparencia </t>
  </si>
  <si>
    <t>Oficina de Control Interno</t>
  </si>
  <si>
    <t>Lidera Luz Dary  Amaya</t>
  </si>
  <si>
    <t>1.2. Gestión de riesgos de LA/FT/FP</t>
  </si>
  <si>
    <t>1.2.1</t>
  </si>
  <si>
    <t xml:space="preserve">Realizar un diagnóstico de la capacidad de la entidad para definir y gestionar riesgos de lavado de activos, financiación del terrorismo y proliferación de armas. </t>
  </si>
  <si>
    <t>Un (1) Documento</t>
  </si>
  <si>
    <t xml:space="preserve">Documento diagnóstico con propuestas </t>
  </si>
  <si>
    <t>1.3. Canales de denuncia</t>
  </si>
  <si>
    <t>1.3.1</t>
  </si>
  <si>
    <t>Dar a conocer a los gestores territoriales ambientales los canales de atención de la OCDI y su proceso en la ANLA en dos (2) sesiones</t>
  </si>
  <si>
    <t>Dos (2) Sesiones</t>
  </si>
  <si>
    <t>Listado de asistencia material utilizado</t>
  </si>
  <si>
    <t>Oficina Control Disciplinario Interno</t>
  </si>
  <si>
    <t>Subdirección Administrativa y Financiera / Talento Humano
Subdirección de Mecanismos de Participación Ciudadano
Contacto Center</t>
  </si>
  <si>
    <t>Lidera Maria Paula Zamora</t>
  </si>
  <si>
    <t>1.3.2</t>
  </si>
  <si>
    <t>Realizar tres (3) espacios en vivo en redes sociales para socializar temas disciplinarios a los grupos de valor</t>
  </si>
  <si>
    <t>Tres (3) Espacios</t>
  </si>
  <si>
    <t>Informe de implementación del espacio en vivo</t>
  </si>
  <si>
    <t xml:space="preserve">Grupo de comunicaciones </t>
  </si>
  <si>
    <t>1.3.3</t>
  </si>
  <si>
    <t xml:space="preserve">Divulgar en cuatro (4) campañas los canales de línea de ética a través de redes sociales </t>
  </si>
  <si>
    <t>Cuatro (4) Campañas</t>
  </si>
  <si>
    <t>Divulgaciones por redes sociales</t>
  </si>
  <si>
    <t>1.3.4</t>
  </si>
  <si>
    <t>Informar en dos (2) sesiones los datos globales de las noticias disciplinarias recibidas por línea de ética al Comité de Institucional de Gestión y Desempeño</t>
  </si>
  <si>
    <t>Dos (2) sesiones</t>
  </si>
  <si>
    <t>Presentación</t>
  </si>
  <si>
    <t>Oficina Asesora de Planeación</t>
  </si>
  <si>
    <t>1.4. Debida diligencia</t>
  </si>
  <si>
    <t>1.4.1</t>
  </si>
  <si>
    <t xml:space="preserve">Analizar por grupos de valor priorizados la implicación de la debida diligencia. </t>
  </si>
  <si>
    <t>Un (1) Plan implementado</t>
  </si>
  <si>
    <t>Plan de trabajo de ejecución</t>
  </si>
  <si>
    <t>Ninguno</t>
  </si>
  <si>
    <t>2. Modelo de Estado Abierto</t>
  </si>
  <si>
    <t>2.1. Acceso a la información pública y transparencia</t>
  </si>
  <si>
    <t>2.1.1</t>
  </si>
  <si>
    <t xml:space="preserve">Realizar piezas de comunicación para la concientización sobre la importancia de documentos accesibles </t>
  </si>
  <si>
    <t>Dos (2) piezas</t>
  </si>
  <si>
    <t>Piezas de comunicación interna</t>
  </si>
  <si>
    <t>Oficina Asesora de Planeación /Subdirección de Mecanismos de Participación Ciudadana Ambiental - Grupo Estado Ciudadanías</t>
  </si>
  <si>
    <t xml:space="preserve">Comunicaciones </t>
  </si>
  <si>
    <t>Ejecuta Ednna/apoyo Angélica castillo</t>
  </si>
  <si>
    <t>2.1.2</t>
  </si>
  <si>
    <t xml:space="preserve">Evaluar la modificación del Instructivo para la generación y publicación de contenidos en la página web y la intranet de la ANLA -GCM-IN-01- para incluir lineamientos generales sobre documento accesibles </t>
  </si>
  <si>
    <t xml:space="preserve">Un (1) documento </t>
  </si>
  <si>
    <t>Instructivo modificado, cargado en GESPRO y socializado ​</t>
  </si>
  <si>
    <t>Oficina Asesora de Planeación /Comunicaciones/Subdirección de Mecanismos de Participación Ciudadana Ambiental - Grupo Relación Estado Ciudadanías</t>
  </si>
  <si>
    <t>2.2. Integridad pública y cultura de la legalidad</t>
  </si>
  <si>
    <t>2.2.1</t>
  </si>
  <si>
    <t>Realizar un concurso que permita apropiar el código de integridad de la entidad.</t>
  </si>
  <si>
    <t>Un (1) listado de asistencia de la actividad.
Una (1) pieza de comunicación</t>
  </si>
  <si>
    <t xml:space="preserve">Listados de asistencia y pieza comunicativa </t>
  </si>
  <si>
    <t>Subdirección Administrativa y Financiera-Talento Humano</t>
  </si>
  <si>
    <t xml:space="preserve">Actividad Acordada con Mónica Donado </t>
  </si>
  <si>
    <t>2.3. Diálogo y corresponsabilidad</t>
  </si>
  <si>
    <t>2.3.2</t>
  </si>
  <si>
    <t xml:space="preserve">Divulgar a grupos de valor de mecanismos de participación a la gestión pública. </t>
  </si>
  <si>
    <t xml:space="preserve">Seis (6) Piezas de comunicación en redes sociales </t>
  </si>
  <si>
    <t xml:space="preserve">Piezas de comunicación en redes sociales </t>
  </si>
  <si>
    <t>Subdirección de Mecanismos de Participación Ciudadana Ambiental - Grupo Estado Ciudadanías</t>
  </si>
  <si>
    <t xml:space="preserve"> Grupo de comunicaciones </t>
  </si>
  <si>
    <t>Actividad acordada con Andrea Villalba</t>
  </si>
  <si>
    <t>3. Iniciativas adicionales</t>
  </si>
  <si>
    <t xml:space="preserve">3.1  Campaña de difusión Lucha contra la Corrupción </t>
  </si>
  <si>
    <t>3.1.1</t>
  </si>
  <si>
    <t>Formular mínimo dos veces al año piezas o acciones comunicativas para la conmemoración del  día nacional e internacional de lucha contra la corrupción.</t>
  </si>
  <si>
    <t xml:space="preserve">Dos (2) piezas </t>
  </si>
  <si>
    <t xml:space="preserve">3.2 Capacitación </t>
  </si>
  <si>
    <t>3.2.2</t>
  </si>
  <si>
    <t>Realizar una jornada de capacitación sobre Programa de Transparencia y Ética pública</t>
  </si>
  <si>
    <t>Una (1) capacitación</t>
  </si>
  <si>
    <t xml:space="preserve"> * Acta de la sesión
* Listado de asistencia
*Material utilizado</t>
  </si>
  <si>
    <t>TOTAL PARA EL PERIODO</t>
  </si>
  <si>
    <r>
      <rPr>
        <b/>
        <sz val="14"/>
        <rFont val="Arial Narrow"/>
        <family val="2"/>
      </rPr>
      <t>ESTRATEGIA DE RENDICIÓN DE CUENTAS 2025</t>
    </r>
    <r>
      <rPr>
        <b/>
        <sz val="10"/>
        <rFont val="Arial Narrow"/>
        <family val="2"/>
      </rPr>
      <t xml:space="preserve">
AUTORIDAD NACIONAL DE LICENCIAS AMBIENTALES - ANLA</t>
    </r>
  </si>
  <si>
    <t>Ministerio de Ambiente y  Desarrollo Sostenible República de Colombia</t>
  </si>
  <si>
    <t>Reto del proceso de rendición de cuentas</t>
  </si>
  <si>
    <t>Objetivo General</t>
  </si>
  <si>
    <t>Meta del reto</t>
  </si>
  <si>
    <t>Indicador</t>
  </si>
  <si>
    <t>Objetivos específicos</t>
  </si>
  <si>
    <t>Plazo o período de la estrategia</t>
  </si>
  <si>
    <t>Desde</t>
  </si>
  <si>
    <t>Hasta</t>
  </si>
  <si>
    <t xml:space="preserve">Diversificar y dinamizar los espacios de diálogo, los canales y los medios empleados para el acceso a la información por parte de nuestros grupos de valor, y promover la adquisición y cumplimiento de compromisos de mejora a la gestión institucional. </t>
  </si>
  <si>
    <t>Consolidar una rendición de cuentas que permita la permanente interlocución e incidencia por parte de nuestros grupos de valor en la gestión pública de la Entidad.</t>
  </si>
  <si>
    <r>
      <t xml:space="preserve">Realizar </t>
    </r>
    <r>
      <rPr>
        <sz val="10"/>
        <rFont val="Arial Narrow"/>
        <family val="2"/>
      </rPr>
      <t>dos (2)</t>
    </r>
    <r>
      <rPr>
        <sz val="10"/>
        <color theme="1"/>
        <rFont val="Arial Narrow"/>
        <family val="2"/>
      </rPr>
      <t xml:space="preserve"> espacios de diálogo de rendición de cuentas en cumplimiento de lo establecido en la Ley 1757 de 2015, en los cuales se desarrollen a cabalidad los elementos de Información, Diálogo y Responsabilidad con nuestros grupos de valor, y hacer parte del espacio de diálogo sectorial liderado por el Ministerio de Ambiente y Desarrollo Sostenible en el caso que la entidad sea convocada.</t>
    </r>
  </si>
  <si>
    <t xml:space="preserve">Porcentaje de implementación de la estrategia de rendición de cuentas. </t>
  </si>
  <si>
    <r>
      <t>1. Divulgar información clara, completa, oportuna y de calidad sobre la gestión institucional 
2. Diversificar los espacios de diálogo de rendición de cuentas</t>
    </r>
    <r>
      <rPr>
        <sz val="10"/>
        <color theme="9"/>
        <rFont val="Arial Narrow"/>
        <family val="2"/>
      </rPr>
      <t xml:space="preserve"> </t>
    </r>
    <r>
      <rPr>
        <sz val="10"/>
        <rFont val="Arial Narrow"/>
        <family val="2"/>
      </rPr>
      <t>liderados por al ANLA
3. Promover la adquisición y el cumplimiento de compromisos de mejora a la gestión institucional en el marco de la rendición de cuentas en los espacios de diálogo liderados por la ANLA</t>
    </r>
  </si>
  <si>
    <t>Elemento</t>
  </si>
  <si>
    <t>Acciones</t>
  </si>
  <si>
    <t>Meta o producto</t>
  </si>
  <si>
    <t>Responsable</t>
  </si>
  <si>
    <t>Fecha inicio</t>
  </si>
  <si>
    <t>Fecha programada</t>
  </si>
  <si>
    <t xml:space="preserve">Ponderación de los elementos de la estrategia  </t>
  </si>
  <si>
    <t xml:space="preserve">Ponderación de las actividades de la  estrategia  </t>
  </si>
  <si>
    <r>
      <rPr>
        <b/>
        <sz val="10"/>
        <rFont val="Arial Narrow"/>
        <family val="2"/>
      </rPr>
      <t xml:space="preserve">Elemento Información: </t>
    </r>
    <r>
      <rPr>
        <sz val="10"/>
        <rFont val="Arial Narrow"/>
        <family val="2"/>
      </rPr>
      <t xml:space="preserve">acceso a información de calidad y en lenguaje claro sobre la gestión institucional </t>
    </r>
  </si>
  <si>
    <t>1.1.</t>
  </si>
  <si>
    <t>Elaborar y divulgar un informe de gestión de rendición de cuentas en lenguaje claro y formato accesible</t>
  </si>
  <si>
    <t>Elaborar y divulgar un informe de gestión rendición de cuentas a los grupos de valor</t>
  </si>
  <si>
    <t>Un (1) informe de gestión de rendición de cuentas  elaborado y divulgado a grupos de valor (Debe Incluir ODS-DDHH-indicadores) y enfoque de construcción de paz)</t>
  </si>
  <si>
    <t>Grupo de Comunicaciones
Grupo de Relación de Estado Ciudadanías</t>
  </si>
  <si>
    <t>1.1.2.</t>
  </si>
  <si>
    <t>Establecer y elaborar recursos en lenguaje claro de carácter sintético y explicativo del informe de gestión de rendición de cuentas.</t>
  </si>
  <si>
    <t>Recursos en lenguaje claro de carácter sintético y explicativo de los informes de gestión de rendición de cuentas.</t>
  </si>
  <si>
    <t>Grupo de Relación de Estado Ciudadanías</t>
  </si>
  <si>
    <t>Grupo de Comunicaciones</t>
  </si>
  <si>
    <t>1.2.</t>
  </si>
  <si>
    <t xml:space="preserve">Elaborar y publicar el informe de rendición de cuentas de las obligaciones en la implementación del Acuerdo de Paz a cargo de la ANLA y conforme a lo solicitado por el Departamento Administrativo de la Función Pública </t>
  </si>
  <si>
    <t>Elaborar,publicar y divulgar el Informe de rendición de cuentas de las obligaciones en la implementación del Acuerdo de Paz</t>
  </si>
  <si>
    <t xml:space="preserve">Un (1) informe de rendición de cuentas de las obligaciones en la implementación del Acuerdo de Paz elaborado, publicado y divulgado </t>
  </si>
  <si>
    <t>1.3.</t>
  </si>
  <si>
    <t>Fortalecer la entrega proactiva y en lenguaje claro de información relacionada con el proceso de rendición de cuentas</t>
  </si>
  <si>
    <t>1.3.1.</t>
  </si>
  <si>
    <t>Establecer la marca de imagen y las plantillas para adelantar los procesos comunicativos y de entrega de información para el espacio de diálogo focalizado de rendición de cuentas</t>
  </si>
  <si>
    <t>Marca de imagen y plantillas elaboradas y aprobadas para adelantar los procesos comunicativos y de entrega de información para el espacio de diálogo focalizado de rendición de cuentas</t>
  </si>
  <si>
    <t>Dirección general
Grupo de Relación de Estado Ciudadanías
Oficina Asesora de Planeación</t>
  </si>
  <si>
    <t>1.3.2.</t>
  </si>
  <si>
    <t>Establecer la marca de imagen y las plantillas para adelantar los procesos comunicativos y de entrega de información para el espacio de diálogo institucional de rendición de cuentas</t>
  </si>
  <si>
    <t>Marca de imagen y plantillas elaboradas y aprobadas para adelantar los procesos comunicativos y de entrega de información para el espacio de diálogo institucional de rendición de cuentas</t>
  </si>
  <si>
    <t>Dirección general
Grupo de Relación Estado Ciudadanías
Oficina Asesora de Planeación</t>
  </si>
  <si>
    <t>1.3.3.</t>
  </si>
  <si>
    <t>Formular e implementar un plan de difusión del componente de comunicaciones para la entrega proactiva de información para cada una de las fases de los espacios de diálogo de rendición de cuentas</t>
  </si>
  <si>
    <t xml:space="preserve">
 Plan de difusión del componente de comunicaciones formulado e implementado​
</t>
  </si>
  <si>
    <t>Grupo de Relación Estado Ciudadanías
Oficina Asesora de Planeación</t>
  </si>
  <si>
    <t>1.4.</t>
  </si>
  <si>
    <t xml:space="preserve">Actualizar la información de Rendición de Cuentas en el sitio web de la entidad  </t>
  </si>
  <si>
    <t>Actualizar el micrositio de rendición de cuentas de la ANLA constantemente</t>
  </si>
  <si>
    <t>Micrositio de rendición de cuentas de la ANLA actualizado constantemente (Bitácora de actualización)</t>
  </si>
  <si>
    <t>1.4.2</t>
  </si>
  <si>
    <t>Realizar seguimiento a la actualización Micrositio de rendición de cuentas</t>
  </si>
  <si>
    <r>
      <t>Segui</t>
    </r>
    <r>
      <rPr>
        <sz val="10"/>
        <color theme="1"/>
        <rFont val="Arial Narrow"/>
        <family val="2"/>
      </rPr>
      <t>miento Trimestral a la Bi</t>
    </r>
    <r>
      <rPr>
        <sz val="10"/>
        <rFont val="Arial Narrow"/>
        <family val="2"/>
      </rPr>
      <t>tácora de actualización Micrositio de rendición de cuentas</t>
    </r>
  </si>
  <si>
    <r>
      <rPr>
        <b/>
        <sz val="10"/>
        <rFont val="Arial Narrow"/>
        <family val="2"/>
      </rPr>
      <t>Elemento diálogo:</t>
    </r>
    <r>
      <rPr>
        <sz val="10"/>
        <rFont val="Arial Narrow"/>
        <family val="2"/>
      </rPr>
      <t xml:space="preserve"> desarrollar espacios de diálogo que permitan la participación y retroalimentación entre la entidad y sus grupos de valor sobre la gestión institucional</t>
    </r>
  </si>
  <si>
    <t>2.1.</t>
  </si>
  <si>
    <t>Consultar a los grupos valor los temas de interés y metodologías a desarrollar en los espacios de diálogo de rendición de cuentas</t>
  </si>
  <si>
    <t>2.1.1.</t>
  </si>
  <si>
    <t>Consultar a nuestros grupos valor los temas de interés y metodologías a desarrollar en los espacios de diálogo institucional y focalizado de rendición de cuentas</t>
  </si>
  <si>
    <t>Un (1) ejercicio de consulta a los grupos de valor sobre temas de interés y metodologías a desarrollar en los espacios de diálogo de rendición de cuentas</t>
  </si>
  <si>
    <t>Grupo de Relación Estado Ciudadanías</t>
  </si>
  <si>
    <t>Grupo de Comunicaciones
Oficina Asesora de Planeación</t>
  </si>
  <si>
    <t>2.2.</t>
  </si>
  <si>
    <t>Llevar a cabo espacios de diálogo de rendición de cuentas</t>
  </si>
  <si>
    <t>2.2.1.</t>
  </si>
  <si>
    <t xml:space="preserve">Ejecutar espacios de diálogo de rendición de cuentas </t>
  </si>
  <si>
    <r>
      <rPr>
        <sz val="10"/>
        <color theme="1"/>
        <rFont val="Arial Narrow"/>
        <family val="2"/>
      </rPr>
      <t xml:space="preserve">Dos (2) espacios </t>
    </r>
    <r>
      <rPr>
        <sz val="10"/>
        <rFont val="Arial Narrow"/>
        <family val="2"/>
      </rPr>
      <t>de diálogo de rendición de cuentas llevados a cabo</t>
    </r>
    <r>
      <rPr>
        <sz val="10"/>
        <color rgb="FFFF0000"/>
        <rFont val="Arial Narrow"/>
        <family val="2"/>
      </rPr>
      <t xml:space="preserve"> </t>
    </r>
  </si>
  <si>
    <t>Grupo de Comunicaciones
Oficina Asesora de Planeación
Subdirección Administrativa y Financiera
Dirección General</t>
  </si>
  <si>
    <r>
      <rPr>
        <b/>
        <sz val="10"/>
        <color rgb="FF000000"/>
        <rFont val="Arial Narrow"/>
      </rPr>
      <t xml:space="preserve">Elemento responsabilidad: </t>
    </r>
    <r>
      <rPr>
        <sz val="10"/>
        <color rgb="FF000000"/>
        <rFont val="Arial Narrow"/>
      </rPr>
      <t xml:space="preserve">viabilizar propuestas de mejora a la gestión institucional presentadas por los grupos de valor en los espacios de diálogo, adquirir e implementar compromisos a partir de éstas y hacerles seguimiento a su avance y cumplimiento. </t>
    </r>
  </si>
  <si>
    <t>3.1.</t>
  </si>
  <si>
    <t>Actualizar o conformar (según sea el caso) los equipos de rendición de cuentas de la entidad</t>
  </si>
  <si>
    <t>3.1.1.</t>
  </si>
  <si>
    <t>Actualizar el Equipo líder de rendición de cuentas de la entidad</t>
  </si>
  <si>
    <t>Un (1) equipo líder de rendición de cuentas actualizado</t>
  </si>
  <si>
    <t>Dirección General
Grupo de Comunicaciones
Subdirección Administrativa y Financiera
Oficina Asesora de Planeación
Oficina de Tecnologías de la Información</t>
  </si>
  <si>
    <t>3.1.2.</t>
  </si>
  <si>
    <r>
      <t>Conformar o actualizar (según sea el caso) el equipo técnico para el espacio de diálogo focalizado de rendición de cuentas con un grupo de valor priorizado</t>
    </r>
    <r>
      <rPr>
        <u/>
        <sz val="10"/>
        <rFont val="Arial Narrow"/>
        <family val="2"/>
      </rPr>
      <t xml:space="preserve"> </t>
    </r>
    <r>
      <rPr>
        <sz val="10"/>
        <rFont val="Arial Narrow"/>
        <family val="2"/>
      </rPr>
      <t xml:space="preserve"> </t>
    </r>
  </si>
  <si>
    <t>Un (1) equipo técnico para el espacio de diálogo focalizado de rendición de cuentas conformado o actualizado</t>
  </si>
  <si>
    <t>Todas las dependencias</t>
  </si>
  <si>
    <t>3.1.3.</t>
  </si>
  <si>
    <t xml:space="preserve">Conformar o actualizar (según sea el caso) el equipo técnico para el espacio de diálogo institucional de rendición de cuentas </t>
  </si>
  <si>
    <t>Un (1) equipo técnico para el espacio de diálogo institucional de rendición de cuentas conformado o actualizado</t>
  </si>
  <si>
    <t>3.2</t>
  </si>
  <si>
    <t>Divulgar ampliamente a nuestros grupos de valor información relacionada sobre en qué consiste el mecanismo de rendición y petición de cuentas</t>
  </si>
  <si>
    <t>3.2.1</t>
  </si>
  <si>
    <t xml:space="preserve">Estructurar e implementar un cronograma para la divulgación de información </t>
  </si>
  <si>
    <t>Un (1) cronograma de divulgación de información sobre en qué consiste el mecanismo de rendición y petición de cuentas formulado e implementado</t>
  </si>
  <si>
    <t>3.3</t>
  </si>
  <si>
    <t>Realizar jornadas de sensibilización internas sobre rendición de cuentas al Comité Directivo, al Equipo líder de rendición de cuentas, a los equipos técnicos conformados para cada espacio de diálogo de rendición de cuentas y a los demás colaboradores de la entidad</t>
  </si>
  <si>
    <t>3.3.1</t>
  </si>
  <si>
    <t>Realizar una jornada de sensibilización interna a los colaboradores de la Entidad sobre rendición de cuentas</t>
  </si>
  <si>
    <t>Una (1) jornada de sensibilización interna a los colaboradores de la Entidad sobre rendición de cuentas realizada</t>
  </si>
  <si>
    <t>Oficina Asesora de Planeación
Grupo de Comunicaciones</t>
  </si>
  <si>
    <t>3.3.2</t>
  </si>
  <si>
    <t>Realizar una jornada de sensibilización interna al Equipo líder de la rendición de cuentas sobre rendición de cuentas</t>
  </si>
  <si>
    <t>Una (1) jornada de sensibilización interna al Equipo líder de la rendición de cuentas sobre rendición de cuentas realizada</t>
  </si>
  <si>
    <t>3.3.3</t>
  </si>
  <si>
    <t xml:space="preserve">Realizar una jornada de sensibilización interna a cada uno de los equipos técnicos conformados para los espacios de diálogo de rendición de cuentas </t>
  </si>
  <si>
    <t xml:space="preserve">Dos (2) jornadas de sensibilización interna  a cada uno de los equipos técnicos conformados para los espacios de diálogo de rendición de cuentas </t>
  </si>
  <si>
    <t>3.3.4</t>
  </si>
  <si>
    <t>Realizar una jornada de sensibilización interna al Comité Directivo sobre rendición de cuentas</t>
  </si>
  <si>
    <t>Una (1) jornada de sensibilización interna al Comité Directivo sobre rendición de cuentas realizada</t>
  </si>
  <si>
    <t>3.4.</t>
  </si>
  <si>
    <t>Revisar y ajustar los formatos y documentos asociados al procedimiento de rendición de cuentas</t>
  </si>
  <si>
    <t>Cinco (5) documentos ​ (Procedimiento y​ Formatos)​</t>
  </si>
  <si>
    <t>3.5.</t>
  </si>
  <si>
    <t>Adquirir compromisos de mejora a la gestión institucional o justificar la no viabilización de propuestas de mejora recibidas por los grupos de valor en el marco de los espacios de diálogo de rendición de cuentas adelantados, en el caso de que aplique</t>
  </si>
  <si>
    <t>Matriz de vialibilización de compromisos de mejora a la gestión institucional debidamente diligenciada con la programación de los compromisos adquiridos o la justificación de la no viabilización de propuestas de mejora recibidas por los grupos de valor en el marco de los espacios de diálogo de rendición de cuentas adelantados, en el caso de que aplique, publicada</t>
  </si>
  <si>
    <t>3.6.</t>
  </si>
  <si>
    <t>Hacer seguimiento a los compromisos de mejora a la gestión institucional vigentes generados con grupos de valor en el marco de los espacios de diálogo de rendición de cuentas adelantados</t>
  </si>
  <si>
    <t>3.6.1.</t>
  </si>
  <si>
    <t>Realizar seguimiento trimestral a los compromisos de mejora a la gestión institucional vigentes generados con grupos de valor en el marco de los espacios de diálogo de rendición de cuentas</t>
  </si>
  <si>
    <t>Tres (3) seguimientos realizados al avance de los compromisos de mejora​</t>
  </si>
  <si>
    <t>3.6.2.</t>
  </si>
  <si>
    <t xml:space="preserve">Presentar al Comité Directivo los compromisos de  mejora a la gestión institucional con grupos de valor viabilizados en el marco de los espacios de diálogo de rendición de cuentas </t>
  </si>
  <si>
    <t>Dos (2) presentaciones a Comité Directivo de los compromisos viabilizados</t>
  </si>
  <si>
    <t>3.6.3.</t>
  </si>
  <si>
    <t xml:space="preserve">Presentar al Comité Directivo alertas sobre el avance de ejecución de los compromisos de mejora a la gestión institucional vigentes generados con grupos de valor en el marco de los espacios de diálogo de rendición de cuentas </t>
  </si>
  <si>
    <t>Tres (3) presentaciones a Comité Directivo de alertas a las que se de lugar​</t>
  </si>
  <si>
    <t>3.7.</t>
  </si>
  <si>
    <t>Aplicar la encuesta de experiencia en los espacios de diálogo de rendición de cuentas</t>
  </si>
  <si>
    <t>3.7.1.</t>
  </si>
  <si>
    <r>
      <t>Aplicar la encuesta de experiencia en el espacio de diálogo institucional de rendición de cuen</t>
    </r>
    <r>
      <rPr>
        <sz val="10"/>
        <color theme="9"/>
        <rFont val="Arial Narrow"/>
        <family val="2"/>
      </rPr>
      <t>t</t>
    </r>
    <r>
      <rPr>
        <sz val="10"/>
        <rFont val="Arial Narrow"/>
        <family val="2"/>
      </rPr>
      <t>as</t>
    </r>
  </si>
  <si>
    <t>Dos (2) encuestas de experiencia aplicadas en los espacios de diálogo de rendición de cuentas liderados por la Entidad</t>
  </si>
  <si>
    <t>3.7.2.</t>
  </si>
  <si>
    <r>
      <t xml:space="preserve">Aplicar la encuesta de experiencia en el espacio de diálogo de rendición de cuentas con un grupo de valor priorizado </t>
    </r>
    <r>
      <rPr>
        <b/>
        <sz val="10"/>
        <rFont val="Arial Narrow"/>
        <family val="2"/>
      </rPr>
      <t xml:space="preserve"> </t>
    </r>
  </si>
  <si>
    <t>3.8.</t>
  </si>
  <si>
    <t>Elaborar y publicar el informe de cumplimiento de los lineamientos establecidos en el Manual Único de Rendición de Cuentas-MURC de los espacios de diálogo de rendición de cuentas adelantados</t>
  </si>
  <si>
    <t>3.8.1.</t>
  </si>
  <si>
    <t>Elaborar y publicar el informe de cumplimiento de los lineamientos establecidos en el Manual Único de Rendición de Cuentas-MURC del espacio de diálogo institucional</t>
  </si>
  <si>
    <t>Dos (2) informes de cumplimiento de los lineamientos establecidos en el Manual Único de Rendición de Cuentas-MURC, correspondientes con cada de espacio de diálogo liderado por la Entidad</t>
  </si>
  <si>
    <t>3.8.2.</t>
  </si>
  <si>
    <r>
      <t>Elaborar y publicar el informe de cumplimiento de los lineamientos establecidos en el Manual Único de Rendición de Cuentas-MURC del espacio de diálogo</t>
    </r>
    <r>
      <rPr>
        <b/>
        <sz val="10"/>
        <rFont val="Arial Narrow"/>
        <family val="2"/>
      </rPr>
      <t xml:space="preserve"> </t>
    </r>
    <r>
      <rPr>
        <sz val="10"/>
        <rFont val="Arial Narrow"/>
        <family val="2"/>
      </rPr>
      <t>focalizado</t>
    </r>
  </si>
  <si>
    <t>Nombre de la entidad:</t>
  </si>
  <si>
    <t>AUTORIDAD NACIONAL DE LICENCIAS AMBIENTALES</t>
  </si>
  <si>
    <t>Sector administrativo:</t>
  </si>
  <si>
    <t>AMBIENTE Y DESARROLLO SOSTENIBLE</t>
  </si>
  <si>
    <t>Departamento:</t>
  </si>
  <si>
    <t>Bogotá D.C</t>
  </si>
  <si>
    <t>Municipio:</t>
  </si>
  <si>
    <t xml:space="preserve">Bogotá </t>
  </si>
  <si>
    <t xml:space="preserve">Reporte Dependencia </t>
  </si>
  <si>
    <t>Monitoreo Oficina Asesora de planeación</t>
  </si>
  <si>
    <t>Seguimiento Oficina  control interno</t>
  </si>
  <si>
    <t>NO.</t>
  </si>
  <si>
    <t xml:space="preserve">Tramites </t>
  </si>
  <si>
    <t xml:space="preserve">Situación actual </t>
  </si>
  <si>
    <t xml:space="preserve">Mejora A implementar </t>
  </si>
  <si>
    <t xml:space="preserve">Tipo de Racionalización </t>
  </si>
  <si>
    <t>Beneficio al ciudadano y/o Entidad</t>
  </si>
  <si>
    <t>Evidencias del cumplimiento</t>
  </si>
  <si>
    <t>Acción de racionalización</t>
  </si>
  <si>
    <t xml:space="preserve">Fecha Final </t>
  </si>
  <si>
    <t xml:space="preserve">Responsables </t>
  </si>
  <si>
    <t xml:space="preserve">Respondió SI/NO </t>
  </si>
  <si>
    <t>Pregunta</t>
  </si>
  <si>
    <t xml:space="preserve">Evidencias </t>
  </si>
  <si>
    <t xml:space="preserve">Reporte Cualitativo </t>
  </si>
  <si>
    <t xml:space="preserve">Reporte Cuantitativo </t>
  </si>
  <si>
    <t>SI/NO</t>
  </si>
  <si>
    <t xml:space="preserve">Puntaje monitoreo de la estrategia de racionalización en el SUIT - Esperado </t>
  </si>
  <si>
    <t>Puntaje monitoreo de la estrategia de racionalización en el SUIT - Ejecutado (revisado)</t>
  </si>
  <si>
    <t>Observaciones/Recomendaciones</t>
  </si>
  <si>
    <t xml:space="preserve">SI/NO </t>
  </si>
  <si>
    <t xml:space="preserve">Puntaje monitoreo de la estrategia de racionalización en el SUIT - Ejecutado </t>
  </si>
  <si>
    <t>Permisos por fuera de licencia - Minería</t>
  </si>
  <si>
    <t xml:space="preserve">
Actualmente, está establecido el procedimiento EP-PR-13 "EVALUACIÓN DE PERMISOS Y/O AUTORIZACIONES AMBIENTALES POR FUERA DE LICENCIA" para la evaluación de permisos fuera de licencia. En este contexto, la Coordinación de Minería de la Subdirección de Evaluación de Licencias Ambientales utiliza dicho procedimiento para evaluar estos trámites. Sin embargo, se ha observado durante las evaluaciones que existen particularidades técnicas en la evaluación de los permisos fuera de licencia que no están contempladas en dicho documento, lo que dificulta atender adecuadamente las necesidades del sector y sus usuarios. Es crucial contar con claridad respecto a estas particularidades para garantizar que el proceso se desarrolle de la manera más eficiente posible. La implementación de mejoras, así como una mayor claridad administrativa interna en cuanto al uso de formatos, contribuiría significativamente a la optimización del proceso.. 
 </t>
  </si>
  <si>
    <r>
      <t xml:space="preserve">Revisión y ajuste del procedimiento y formatos de concepto técnico frente a la evaluación de permisos y/o autorizaciones ambientales por fuera de Licencia con actividades del Sector Minero en lo relacionado puntualmente con las políticas de operación que respondan adecuadamente a las necesidades del sector y sus usuarios. 
Los resultados se podrán socializar a los usuarios PFL en Minería y el objetivo final será otorgar mejoras en claridad y simplificación del trámite
</t>
    </r>
    <r>
      <rPr>
        <sz val="8"/>
        <color rgb="FF000000"/>
        <rFont val="Aptos Narrow"/>
        <family val="2"/>
        <scheme val="minor"/>
      </rPr>
      <t/>
    </r>
  </si>
  <si>
    <t>Administrativa</t>
  </si>
  <si>
    <t xml:space="preserve"> El ciudadano o usuario obtendrá una mejora en claridad y simplificación del trámite, teniendo en cuenta que el concepto técnico de evaluación, el cual es entregado como anexo a los actos administrativos de evaluación, tendrá un desarrollo o contenido más claro en lo relacionado al sector minero al introducir sus propias políticas operacionales. 
Al interior de la entidad se mejorará el contenido del procedimiento EP-PR-13, especificando los aspectos individuales o diferenciales del sector minero en la tarea de evaluación.
</t>
  </si>
  <si>
    <t>Actualización EP-PR-13</t>
  </si>
  <si>
    <t>Mejora u optimización del proceso o procedimiento asociado al trámite</t>
  </si>
  <si>
    <t xml:space="preserve">Subdirección de Evaluación de Licencias Ambientales </t>
  </si>
  <si>
    <t>1. ¿Cuenta con el plan de trabajo para implementar la propuesta de mejora del trámite?</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</si>
  <si>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</si>
  <si>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</si>
  <si>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</si>
  <si>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</si>
  <si>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</si>
  <si>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Permiso para Exportación y/o Importación de Especímenes de la Diversidad Biológica no Listado en los Apéndices de la Convención CITES</t>
  </si>
  <si>
    <t>MinAmbiente presentó la Resolución 1489 de 2024 "Por la cual se establece el procedimiento para la expedición del permiso para la importación o exportación de especímenes de la diversidad biológica que no se encuentran listados en los apéndices de la Convención sobre el Comercio Internacional de Especies Amenazadas de Fauna y Flora Silvestres (CITES) y se dictan otras disposiciones", la cual introdujo cambios significativos al trámite. Se requiere entonces desplegar tareas generales de actualización de este, por tanto entre otros se requerirá la construcción o actualización de un nuevo formato de "CONCEPTO TECNICO DE EVALUACIÓN PERMISO DE EXPORTACIÓN/IMPORTACIÓN DE ESPECIMENES DE LA DIVERSIDAD BIOLOGICA NO LISTADOS EN LOS APÉNDICES DE LA CONVENCIÓN CITES" EP-FO-57 el cual responda a estos requerimientos y de cumplimiento a la actualización normativa</t>
  </si>
  <si>
    <t xml:space="preserve">Implementar la Resolución 1489 de 2024, mediante el ajuste del formato de  concepto técnico que permita mantener actualizado el trámite de acuerdo a la nueva resolución emitida y aporte a la calidad y claridad del trámite. </t>
  </si>
  <si>
    <t xml:space="preserve">Al interior de la entidad se mantendrá actualizada la información, procedimiento y proceso de evaluación del trámite de cara a la actualización normativa.
El usuario podrá percibir un concepto técnico claro y adecuado a la actualización normativa realizada por el Ministerio de Ambiente y Desarrollo Sostenible. </t>
  </si>
  <si>
    <t>Actualización EP-FO-57</t>
  </si>
  <si>
    <t xml:space="preserve">Subdirección de Instrumentos de Permisos y Trámites Ambientales </t>
  </si>
  <si>
    <t xml:space="preserve">SI </t>
  </si>
  <si>
    <t xml:space="preserve">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</si>
</sst>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540A]dd\-mmm\-yy;@"/>
    <numFmt numFmtId="165" formatCode="[$-1540A]m/d/yyyy;@"/>
  </numFmts>
  <fonts count="66">
    <font>
      <sz val="11"/>
      <color theme="1"/>
      <name val="Aptos Narrow"/>
      <family val="2"/>
      <scheme val="minor"/>
    </font>
    <font>
      <sz val="11"/>
      <color theme="1"/>
      <name val="Aptos Narrow"/>
      <family val="2"/>
      <scheme val="minor"/>
    </font>
    <font>
      <sz val="10"/>
      <name val="Arial"/>
      <family val="2"/>
    </font>
    <font>
      <u/>
      <sz val="11"/>
      <color theme="10"/>
      <name val="Aptos Narrow"/>
      <family val="2"/>
      <scheme val="minor"/>
    </font>
    <font>
      <b/>
      <sz val="22"/>
      <color rgb="FF000000"/>
      <name val="Century Gothic"/>
      <family val="1"/>
    </font>
    <font>
      <sz val="11"/>
      <color theme="1"/>
      <name val="Century Gothic"/>
      <family val="1"/>
    </font>
    <font>
      <b/>
      <sz val="14"/>
      <color rgb="FFFFFFFF"/>
      <name val="Century Gothic"/>
      <family val="1"/>
    </font>
    <font>
      <b/>
      <sz val="10"/>
      <color rgb="FF000000"/>
      <name val="Century Gothic"/>
      <family val="1"/>
    </font>
    <font>
      <sz val="14"/>
      <color theme="1"/>
      <name val="Century Gothic"/>
      <family val="1"/>
    </font>
    <font>
      <b/>
      <sz val="10"/>
      <color theme="0"/>
      <name val="Century Gothic"/>
      <family val="1"/>
    </font>
    <font>
      <b/>
      <sz val="14"/>
      <name val="Century Gothic"/>
      <family val="1"/>
    </font>
    <font>
      <b/>
      <sz val="12"/>
      <name val="Century Gothic"/>
      <family val="1"/>
    </font>
    <font>
      <sz val="11"/>
      <color rgb="FF000000"/>
      <name val="Century Gothic"/>
      <family val="1"/>
    </font>
    <font>
      <sz val="10"/>
      <color rgb="FF000000"/>
      <name val="Century Gothic"/>
      <family val="1"/>
    </font>
    <font>
      <sz val="10"/>
      <color theme="1"/>
      <name val="Century Gothic"/>
      <family val="1"/>
    </font>
    <font>
      <b/>
      <sz val="14"/>
      <color rgb="FF000000"/>
      <name val="Century Gothic"/>
      <family val="1"/>
    </font>
    <font>
      <b/>
      <sz val="12"/>
      <color rgb="FF000000"/>
      <name val="Century Gothic"/>
      <family val="1"/>
    </font>
    <font>
      <sz val="12"/>
      <color rgb="FF000000"/>
      <name val="Century Gothic"/>
      <family val="1"/>
    </font>
    <font>
      <sz val="11"/>
      <name val="Century Gothic"/>
      <family val="1"/>
    </font>
    <font>
      <b/>
      <sz val="12"/>
      <color theme="1"/>
      <name val="Century Gothic"/>
      <family val="1"/>
    </font>
    <font>
      <b/>
      <sz val="11"/>
      <color theme="0"/>
      <name val="Century Gothic"/>
      <family val="1"/>
    </font>
    <font>
      <sz val="12"/>
      <color theme="1"/>
      <name val="Century Gothic"/>
      <family val="1"/>
    </font>
    <font>
      <sz val="10"/>
      <name val="Times New Roman"/>
      <family val="1"/>
    </font>
    <font>
      <b/>
      <sz val="10"/>
      <name val="Arial Narrow"/>
      <family val="2"/>
    </font>
    <font>
      <b/>
      <sz val="14"/>
      <name val="Arial Narrow"/>
      <family val="2"/>
    </font>
    <font>
      <sz val="8"/>
      <name val="Arial Narrow"/>
      <family val="2"/>
    </font>
    <font>
      <sz val="10"/>
      <name val="Arial Narrow"/>
      <family val="2"/>
    </font>
    <font>
      <sz val="10"/>
      <color theme="1"/>
      <name val="Arial Narrow"/>
      <family val="2"/>
    </font>
    <font>
      <sz val="10"/>
      <color theme="9"/>
      <name val="Arial Narrow"/>
      <family val="2"/>
    </font>
    <font>
      <sz val="10"/>
      <color rgb="FFFF0000"/>
      <name val="Arial Narrow"/>
      <family val="2"/>
    </font>
    <font>
      <u/>
      <sz val="10"/>
      <name val="Arial Narrow"/>
      <family val="2"/>
    </font>
    <font>
      <b/>
      <sz val="10"/>
      <color theme="1"/>
      <name val="Arial Narrow"/>
      <family val="2"/>
    </font>
    <font>
      <sz val="8"/>
      <color rgb="FF000000"/>
      <name val="Aptos Narrow"/>
      <family val="2"/>
      <scheme val="minor"/>
    </font>
    <font>
      <b/>
      <sz val="14"/>
      <color theme="1"/>
      <name val="Century Gothic"/>
      <family val="2"/>
    </font>
    <font>
      <b/>
      <sz val="18"/>
      <color theme="1"/>
      <name val="Century Gothic"/>
      <family val="2"/>
    </font>
    <font>
      <b/>
      <sz val="14"/>
      <color theme="1"/>
      <name val="Century Gothic"/>
      <family val="1"/>
    </font>
    <font>
      <b/>
      <sz val="11"/>
      <color theme="1"/>
      <name val="Century Gothic"/>
      <family val="2"/>
    </font>
    <font>
      <sz val="11"/>
      <color theme="1"/>
      <name val="Century Gothic"/>
      <family val="2"/>
    </font>
    <font>
      <sz val="11"/>
      <color rgb="FF000000"/>
      <name val="Century Gothic"/>
      <family val="2"/>
    </font>
    <font>
      <b/>
      <sz val="11"/>
      <color rgb="FF000000"/>
      <name val="Century Gothic"/>
      <family val="2"/>
    </font>
    <font>
      <b/>
      <sz val="10"/>
      <color rgb="FF000000"/>
      <name val="Arial Narrow"/>
    </font>
    <font>
      <sz val="10"/>
      <color rgb="FF000000"/>
      <name val="Arial Narrow"/>
    </font>
    <font>
      <b/>
      <sz val="11"/>
      <color theme="0"/>
      <name val="Aptos Narrow"/>
      <family val="2"/>
      <scheme val="minor"/>
    </font>
    <font>
      <b/>
      <sz val="11"/>
      <color theme="1"/>
      <name val="Aptos Narrow"/>
      <family val="2"/>
      <scheme val="minor"/>
    </font>
    <font>
      <b/>
      <sz val="11"/>
      <color rgb="FF000000"/>
      <name val="Aptos Narrow"/>
      <family val="2"/>
      <scheme val="minor"/>
    </font>
    <font>
      <b/>
      <sz val="11"/>
      <color rgb="FFFFFFFF"/>
      <name val="Arial"/>
      <family val="2"/>
    </font>
    <font>
      <b/>
      <sz val="11"/>
      <color rgb="FFFFFFFF"/>
      <name val="Arial"/>
    </font>
    <font>
      <b/>
      <sz val="14"/>
      <color rgb="FF000000"/>
      <name val="Aptos Narrow"/>
      <family val="2"/>
      <scheme val="minor"/>
    </font>
    <font>
      <sz val="11"/>
      <color rgb="FF000000"/>
      <name val="Aptos Narrow"/>
      <family val="2"/>
      <scheme val="minor"/>
    </font>
    <font>
      <sz val="10"/>
      <color rgb="FF000000"/>
      <name val="Century Gothic"/>
      <family val="2"/>
    </font>
    <font>
      <b/>
      <sz val="10"/>
      <color rgb="FFFFFFFF"/>
      <name val="Century Gothic"/>
      <family val="2"/>
    </font>
    <font>
      <b/>
      <sz val="10"/>
      <color rgb="FF000000"/>
      <name val="Century Gothic"/>
      <family val="2"/>
    </font>
    <font>
      <b/>
      <sz val="11"/>
      <color indexed="72"/>
      <name val="SansSerif"/>
    </font>
    <font>
      <sz val="9"/>
      <name val="SansSerif"/>
    </font>
    <font>
      <b/>
      <sz val="9"/>
      <color indexed="72"/>
      <name val="Century Gothic"/>
      <family val="2"/>
    </font>
    <font>
      <b/>
      <sz val="12"/>
      <color indexed="72"/>
      <name val="Century Gothic"/>
      <family val="2"/>
    </font>
    <font>
      <sz val="9"/>
      <color indexed="72"/>
      <name val="Century Gothic"/>
      <family val="2"/>
    </font>
    <font>
      <sz val="11"/>
      <color indexed="72"/>
      <name val="Century Gothic"/>
      <family val="2"/>
    </font>
    <font>
      <sz val="11"/>
      <color theme="5"/>
      <name val="Century Gothic"/>
      <family val="2"/>
    </font>
    <font>
      <b/>
      <sz val="16"/>
      <color rgb="FF000000"/>
      <name val="Arial Narrow"/>
      <family val="2"/>
    </font>
    <font>
      <b/>
      <sz val="11"/>
      <color theme="0"/>
      <name val="Century Gothic"/>
      <family val="2"/>
    </font>
    <font>
      <b/>
      <sz val="11"/>
      <color theme="9" tint="-0.249977111117893"/>
      <name val="SansSerif"/>
    </font>
    <font>
      <sz val="11"/>
      <color theme="9" tint="-0.249977111117893"/>
      <name val="Aptos Narrow"/>
      <family val="2"/>
      <scheme val="minor"/>
    </font>
    <font>
      <sz val="9"/>
      <color theme="9" tint="-0.249977111117893"/>
      <name val="SansSerif"/>
    </font>
    <font>
      <b/>
      <sz val="12"/>
      <color rgb="FF000000"/>
      <name val="Century Gothic"/>
    </font>
    <font>
      <sz val="12"/>
      <color rgb="FF000000"/>
      <name val="Century Gothic"/>
    </font>
  </fonts>
  <fills count="36">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rgb="FF3C7D22"/>
        <bgColor rgb="FF000000"/>
      </patternFill>
    </fill>
    <fill>
      <patternFill patternType="solid">
        <fgColor rgb="FFB5E6A2"/>
        <bgColor rgb="FF000000"/>
      </patternFill>
    </fill>
    <fill>
      <patternFill patternType="solid">
        <fgColor theme="9" tint="0.79998168889431442"/>
        <bgColor rgb="FF000000"/>
      </patternFill>
    </fill>
    <fill>
      <patternFill patternType="solid">
        <fgColor theme="8"/>
        <bgColor indexed="64"/>
      </patternFill>
    </fill>
    <fill>
      <patternFill patternType="solid">
        <fgColor rgb="FFC6E0B4"/>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FFC000"/>
        <bgColor rgb="FF000000"/>
      </patternFill>
    </fill>
    <fill>
      <patternFill patternType="solid">
        <fgColor rgb="FFFFC000"/>
        <bgColor indexed="64"/>
      </patternFill>
    </fill>
    <fill>
      <patternFill patternType="solid">
        <fgColor rgb="FFE0EDDA"/>
      </patternFill>
    </fill>
    <fill>
      <patternFill patternType="solid">
        <fgColor theme="0" tint="-0.14999847407452621"/>
        <bgColor indexed="64"/>
      </patternFill>
    </fill>
    <fill>
      <patternFill patternType="solid">
        <fgColor rgb="FF8ED973"/>
        <bgColor rgb="FF000000"/>
      </patternFill>
    </fill>
    <fill>
      <patternFill patternType="solid">
        <fgColor rgb="FFDAF2D0"/>
        <bgColor rgb="FF000000"/>
      </patternFill>
    </fill>
    <fill>
      <patternFill patternType="solid">
        <fgColor rgb="FF94DCF8"/>
        <bgColor rgb="FF000000"/>
      </patternFill>
    </fill>
    <fill>
      <patternFill patternType="solid">
        <fgColor rgb="FF44B3E1"/>
        <bgColor rgb="FF000000"/>
      </patternFill>
    </fill>
    <fill>
      <patternFill patternType="solid">
        <fgColor rgb="FF0C769E"/>
        <bgColor rgb="FF000000"/>
      </patternFill>
    </fill>
    <fill>
      <patternFill patternType="solid">
        <fgColor rgb="FFF2F2F2"/>
        <bgColor rgb="FF000000"/>
      </patternFill>
    </fill>
    <fill>
      <patternFill patternType="solid">
        <fgColor rgb="FF104861"/>
        <bgColor rgb="FF000000"/>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9" tint="-0.499984740745262"/>
        <bgColor indexed="64"/>
      </patternFill>
    </fill>
    <fill>
      <patternFill patternType="solid">
        <fgColor rgb="FF00B05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indexed="22"/>
        <bgColor indexed="64"/>
      </patternFill>
    </fill>
    <fill>
      <patternFill patternType="solid">
        <fgColor indexe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rgb="FF000000"/>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rgb="FF000000"/>
      </right>
      <top style="thin">
        <color rgb="FF000000"/>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rgb="FF000000"/>
      </left>
      <right style="medium">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style="thin">
        <color indexed="64"/>
      </top>
      <bottom style="medium">
        <color indexed="64"/>
      </bottom>
      <diagonal/>
    </border>
    <border>
      <left style="thin">
        <color rgb="FF000000"/>
      </left>
      <right style="thin">
        <color rgb="FF000000"/>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medium">
        <color indexed="64"/>
      </right>
      <top style="medium">
        <color indexed="64"/>
      </top>
      <bottom/>
      <diagonal/>
    </border>
    <border>
      <left style="thin">
        <color rgb="FF000000"/>
      </left>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thin">
        <color rgb="FF000000"/>
      </right>
      <top style="thin">
        <color rgb="FF000000"/>
      </top>
      <bottom/>
      <diagonal/>
    </border>
    <border>
      <left style="medium">
        <color indexed="64"/>
      </left>
      <right/>
      <top/>
      <bottom/>
      <diagonal/>
    </border>
    <border>
      <left style="medium">
        <color indexed="64"/>
      </left>
      <right/>
      <top/>
      <bottom style="medium">
        <color indexed="64"/>
      </bottom>
      <diagonal/>
    </border>
    <border>
      <left style="thin">
        <color rgb="FF000000"/>
      </left>
      <right/>
      <top style="thin">
        <color rgb="FF000000"/>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rgb="FF000000"/>
      </left>
      <right/>
      <top style="medium">
        <color indexed="64"/>
      </top>
      <bottom style="thin">
        <color rgb="FF000000"/>
      </bottom>
      <diagonal/>
    </border>
    <border>
      <left style="medium">
        <color indexed="64"/>
      </left>
      <right style="thin">
        <color rgb="FF000000"/>
      </right>
      <top/>
      <bottom style="thin">
        <color rgb="FF000000"/>
      </bottom>
      <diagonal/>
    </border>
    <border>
      <left style="medium">
        <color indexed="64"/>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thin">
        <color rgb="FF000000"/>
      </top>
      <bottom style="medium">
        <color indexed="64"/>
      </bottom>
      <diagonal/>
    </border>
    <border>
      <left/>
      <right style="medium">
        <color indexed="64"/>
      </right>
      <top style="medium">
        <color indexed="64"/>
      </top>
      <bottom style="medium">
        <color indexed="64"/>
      </bottom>
      <diagonal/>
    </border>
    <border>
      <left/>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style="thin">
        <color rgb="FF000000"/>
      </bottom>
      <diagonal/>
    </border>
    <border>
      <left/>
      <right/>
      <top style="medium">
        <color indexed="64"/>
      </top>
      <bottom style="thin">
        <color indexed="64"/>
      </bottom>
      <diagonal/>
    </border>
    <border>
      <left style="thin">
        <color rgb="FF000000"/>
      </left>
      <right style="thin">
        <color rgb="FF000000"/>
      </right>
      <top style="medium">
        <color indexed="64"/>
      </top>
      <bottom/>
      <diagonal/>
    </border>
    <border>
      <left style="thin">
        <color rgb="FF000000"/>
      </left>
      <right/>
      <top style="thin">
        <color rgb="FF000000"/>
      </top>
      <bottom style="medium">
        <color indexed="64"/>
      </bottom>
      <diagonal/>
    </border>
    <border>
      <left style="thin">
        <color rgb="FF000000"/>
      </left>
      <right style="medium">
        <color rgb="FF000000"/>
      </right>
      <top style="medium">
        <color indexed="64"/>
      </top>
      <bottom style="thin">
        <color rgb="FF000000"/>
      </bottom>
      <diagonal/>
    </border>
    <border>
      <left style="thin">
        <color rgb="FF000000"/>
      </left>
      <right style="medium">
        <color rgb="FF000000"/>
      </right>
      <top style="thin">
        <color rgb="FF000000"/>
      </top>
      <bottom style="medium">
        <color indexed="64"/>
      </bottom>
      <diagonal/>
    </border>
    <border>
      <left/>
      <right style="medium">
        <color indexed="64"/>
      </right>
      <top style="thin">
        <color indexed="64"/>
      </top>
      <bottom style="medium">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thin">
        <color rgb="FF000000"/>
      </left>
      <right style="medium">
        <color indexed="64"/>
      </right>
      <top style="medium">
        <color indexed="64"/>
      </top>
      <bottom/>
      <diagonal/>
    </border>
    <border>
      <left style="medium">
        <color indexed="8"/>
      </left>
      <right style="medium">
        <color indexed="8"/>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rgb="FF000000"/>
      </right>
      <top/>
      <bottom/>
      <diagonal/>
    </border>
    <border>
      <left style="thin">
        <color rgb="FF000000"/>
      </left>
      <right style="medium">
        <color rgb="FF000000"/>
      </right>
      <top style="medium">
        <color indexed="64"/>
      </top>
      <bottom style="medium">
        <color indexed="64"/>
      </bottom>
      <diagonal/>
    </border>
    <border>
      <left style="medium">
        <color indexed="64"/>
      </left>
      <right style="medium">
        <color indexed="8"/>
      </right>
      <top style="medium">
        <color indexed="64"/>
      </top>
      <bottom/>
      <diagonal/>
    </border>
    <border>
      <left style="medium">
        <color indexed="8"/>
      </left>
      <right/>
      <top style="medium">
        <color indexed="64"/>
      </top>
      <bottom/>
      <diagonal/>
    </border>
    <border>
      <left style="thin">
        <color indexed="64"/>
      </left>
      <right style="thin">
        <color indexed="64"/>
      </right>
      <top style="thin">
        <color rgb="FF000000"/>
      </top>
      <bottom style="thin">
        <color indexed="64"/>
      </bottom>
      <diagonal/>
    </border>
  </borders>
  <cellStyleXfs count="4">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cellStyleXfs>
  <cellXfs count="639">
    <xf numFmtId="0" fontId="0" fillId="0" borderId="0" xfId="0"/>
    <xf numFmtId="0" fontId="4" fillId="0" borderId="0" xfId="0" applyFont="1" applyAlignment="1">
      <alignment horizontal="center" vertical="center"/>
    </xf>
    <xf numFmtId="0" fontId="5" fillId="0" borderId="0" xfId="0" applyFont="1"/>
    <xf numFmtId="14" fontId="7" fillId="9" borderId="21" xfId="0" applyNumberFormat="1" applyFont="1" applyFill="1" applyBorder="1" applyAlignment="1">
      <alignment horizontal="center" vertical="center" wrapText="1" readingOrder="1"/>
    </xf>
    <xf numFmtId="0" fontId="8" fillId="0" borderId="0" xfId="0" applyFont="1"/>
    <xf numFmtId="0" fontId="7" fillId="8" borderId="12" xfId="0" applyFont="1" applyFill="1" applyBorder="1" applyAlignment="1">
      <alignment horizontal="center" vertical="center" wrapText="1" readingOrder="1"/>
    </xf>
    <xf numFmtId="0" fontId="7" fillId="8" borderId="4" xfId="0" applyFont="1" applyFill="1" applyBorder="1" applyAlignment="1">
      <alignment horizontal="center" vertical="center" wrapText="1" readingOrder="1"/>
    </xf>
    <xf numFmtId="0" fontId="9" fillId="10" borderId="4" xfId="0" applyFont="1" applyFill="1" applyBorder="1" applyAlignment="1">
      <alignment horizontal="center" vertical="center" wrapText="1" readingOrder="1"/>
    </xf>
    <xf numFmtId="9" fontId="7" fillId="8" borderId="4" xfId="1" applyFont="1" applyFill="1" applyBorder="1" applyAlignment="1" applyProtection="1">
      <alignment horizontal="center" vertical="center" wrapText="1" readingOrder="1"/>
      <protection locked="0"/>
    </xf>
    <xf numFmtId="0" fontId="7" fillId="8" borderId="10" xfId="0" applyFont="1" applyFill="1" applyBorder="1" applyAlignment="1" applyProtection="1">
      <alignment horizontal="center" vertical="center" wrapText="1" readingOrder="1"/>
      <protection locked="0"/>
    </xf>
    <xf numFmtId="0" fontId="12" fillId="0" borderId="13" xfId="0" applyFont="1" applyBorder="1" applyAlignment="1">
      <alignment vertical="center" wrapText="1"/>
    </xf>
    <xf numFmtId="0" fontId="13" fillId="0" borderId="15" xfId="0" applyFont="1" applyBorder="1" applyAlignment="1">
      <alignment vertical="center"/>
    </xf>
    <xf numFmtId="0" fontId="13" fillId="0" borderId="13" xfId="0" applyFont="1" applyBorder="1" applyAlignment="1">
      <alignment vertical="center"/>
    </xf>
    <xf numFmtId="0" fontId="13" fillId="0" borderId="13" xfId="0" applyFont="1" applyBorder="1" applyAlignment="1">
      <alignment vertical="center" wrapText="1"/>
    </xf>
    <xf numFmtId="0" fontId="11" fillId="6" borderId="1" xfId="0" applyFont="1" applyFill="1" applyBorder="1" applyAlignment="1">
      <alignment horizontal="center" vertical="center" wrapText="1"/>
    </xf>
    <xf numFmtId="0" fontId="12" fillId="0" borderId="1" xfId="0" applyFont="1" applyBorder="1" applyAlignment="1">
      <alignment vertical="center" wrapText="1"/>
    </xf>
    <xf numFmtId="0" fontId="13" fillId="0" borderId="16" xfId="0" applyFont="1" applyBorder="1" applyAlignment="1">
      <alignment vertical="center"/>
    </xf>
    <xf numFmtId="0" fontId="13" fillId="0" borderId="1" xfId="0" applyFont="1" applyBorder="1" applyAlignment="1">
      <alignment vertical="center"/>
    </xf>
    <xf numFmtId="0" fontId="13" fillId="0" borderId="1" xfId="0" applyFont="1" applyBorder="1" applyAlignment="1">
      <alignment vertical="center" wrapText="1"/>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12" fillId="0" borderId="1" xfId="0" applyFont="1" applyBorder="1" applyAlignment="1">
      <alignment vertical="center"/>
    </xf>
    <xf numFmtId="0" fontId="12" fillId="0" borderId="16" xfId="0" applyFont="1" applyBorder="1" applyAlignment="1">
      <alignment vertical="center" wrapText="1"/>
    </xf>
    <xf numFmtId="0" fontId="12" fillId="3" borderId="4" xfId="0" applyFont="1" applyFill="1" applyBorder="1" applyAlignment="1">
      <alignment horizontal="center" vertical="center" wrapText="1"/>
    </xf>
    <xf numFmtId="0" fontId="12" fillId="0" borderId="4" xfId="0" applyFont="1" applyBorder="1" applyAlignment="1">
      <alignment vertical="center" wrapText="1"/>
    </xf>
    <xf numFmtId="0" fontId="5" fillId="0" borderId="13" xfId="0" applyFont="1" applyBorder="1"/>
    <xf numFmtId="0" fontId="12" fillId="0" borderId="15" xfId="0" applyFont="1" applyBorder="1" applyAlignment="1">
      <alignment vertical="center" wrapText="1"/>
    </xf>
    <xf numFmtId="0" fontId="13" fillId="0" borderId="4" xfId="0" applyFont="1" applyBorder="1" applyAlignment="1">
      <alignment vertical="center" wrapText="1"/>
    </xf>
    <xf numFmtId="0" fontId="12" fillId="0" borderId="13" xfId="0" applyFont="1" applyBorder="1" applyAlignment="1">
      <alignment vertical="center"/>
    </xf>
    <xf numFmtId="0" fontId="5" fillId="0" borderId="1" xfId="0" applyFont="1" applyBorder="1"/>
    <xf numFmtId="0" fontId="5" fillId="0" borderId="0" xfId="0" applyFont="1" applyAlignment="1">
      <alignment horizontal="left"/>
    </xf>
    <xf numFmtId="0" fontId="19" fillId="0" borderId="0" xfId="0" applyFont="1"/>
    <xf numFmtId="0" fontId="5" fillId="0" borderId="0" xfId="0" applyFont="1" applyAlignment="1">
      <alignment horizontal="center" wrapText="1"/>
    </xf>
    <xf numFmtId="0" fontId="5" fillId="0" borderId="0" xfId="0" applyFont="1" applyAlignment="1">
      <alignment vertical="center"/>
    </xf>
    <xf numFmtId="0" fontId="5" fillId="0" borderId="0" xfId="0" applyFont="1" applyAlignment="1">
      <alignment horizontal="left" vertical="center"/>
    </xf>
    <xf numFmtId="0" fontId="5" fillId="0" borderId="0" xfId="0" applyFont="1" applyAlignment="1">
      <alignment vertical="center" wrapText="1"/>
    </xf>
    <xf numFmtId="0" fontId="5" fillId="3" borderId="0" xfId="0" applyFont="1" applyFill="1" applyAlignment="1">
      <alignment vertical="center"/>
    </xf>
    <xf numFmtId="0" fontId="21" fillId="0" borderId="0" xfId="0" applyFont="1" applyAlignment="1">
      <alignment horizontal="left" vertical="center" wrapText="1"/>
    </xf>
    <xf numFmtId="9" fontId="11" fillId="6" borderId="1" xfId="1" applyFont="1" applyFill="1" applyBorder="1" applyAlignment="1">
      <alignment horizontal="center" vertical="center" wrapText="1"/>
    </xf>
    <xf numFmtId="0" fontId="7" fillId="8" borderId="6" xfId="0" applyFont="1" applyFill="1" applyBorder="1" applyAlignment="1">
      <alignment horizontal="center" vertical="center" wrapText="1" readingOrder="1"/>
    </xf>
    <xf numFmtId="0" fontId="12" fillId="0" borderId="24" xfId="0" applyFont="1" applyBorder="1" applyAlignment="1">
      <alignment vertical="center" wrapText="1"/>
    </xf>
    <xf numFmtId="0" fontId="4" fillId="0" borderId="0" xfId="0" applyFont="1" applyAlignment="1">
      <alignment vertical="center"/>
    </xf>
    <xf numFmtId="0" fontId="12" fillId="0" borderId="4" xfId="0" applyFont="1" applyBorder="1" applyAlignment="1">
      <alignment vertical="center"/>
    </xf>
    <xf numFmtId="0" fontId="12" fillId="3" borderId="1" xfId="0" applyFont="1" applyFill="1" applyBorder="1" applyAlignment="1">
      <alignment horizontal="justify" vertical="center" wrapText="1"/>
    </xf>
    <xf numFmtId="0" fontId="12" fillId="3" borderId="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5" fillId="3" borderId="3" xfId="0" applyFont="1" applyFill="1" applyBorder="1" applyAlignment="1">
      <alignment horizontal="left" vertical="center" wrapText="1"/>
    </xf>
    <xf numFmtId="9" fontId="19" fillId="6" borderId="1" xfId="1" applyFont="1" applyFill="1" applyBorder="1" applyAlignment="1">
      <alignment horizontal="center" vertical="center" wrapText="1"/>
    </xf>
    <xf numFmtId="0" fontId="5" fillId="3" borderId="1" xfId="0" applyFont="1" applyFill="1" applyBorder="1" applyAlignment="1">
      <alignment vertical="center" wrapText="1"/>
    </xf>
    <xf numFmtId="0" fontId="5" fillId="3" borderId="8" xfId="0" applyFont="1" applyFill="1" applyBorder="1" applyAlignment="1">
      <alignment horizontal="left" vertical="center" wrapText="1"/>
    </xf>
    <xf numFmtId="14" fontId="12" fillId="13" borderId="28" xfId="0" applyNumberFormat="1" applyFont="1" applyFill="1" applyBorder="1" applyAlignment="1">
      <alignment horizontal="center" vertical="center" wrapText="1"/>
    </xf>
    <xf numFmtId="14" fontId="5" fillId="13" borderId="28" xfId="0" applyNumberFormat="1" applyFont="1" applyFill="1" applyBorder="1" applyAlignment="1">
      <alignment horizontal="center" vertical="center" wrapText="1"/>
    </xf>
    <xf numFmtId="0" fontId="22" fillId="0" borderId="0" xfId="0" applyFont="1" applyAlignment="1">
      <alignment horizontal="left" vertical="top"/>
    </xf>
    <xf numFmtId="0" fontId="25" fillId="0" borderId="0" xfId="0" applyFont="1" applyAlignment="1">
      <alignment horizontal="center" vertical="center" wrapText="1"/>
    </xf>
    <xf numFmtId="0" fontId="23" fillId="14" borderId="32" xfId="0" applyFont="1" applyFill="1" applyBorder="1" applyAlignment="1">
      <alignment horizontal="center" vertical="center" wrapText="1"/>
    </xf>
    <xf numFmtId="0" fontId="23" fillId="14" borderId="1" xfId="0"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6" fillId="0" borderId="39" xfId="0" applyFont="1" applyBorder="1" applyAlignment="1">
      <alignment horizontal="center" vertical="center" wrapText="1"/>
    </xf>
    <xf numFmtId="0" fontId="26" fillId="0" borderId="42" xfId="0" applyFont="1" applyBorder="1" applyAlignment="1">
      <alignment horizontal="center" vertical="center" wrapText="1"/>
    </xf>
    <xf numFmtId="0" fontId="23" fillId="14" borderId="2" xfId="0" applyFont="1" applyFill="1" applyBorder="1" applyAlignment="1">
      <alignment horizontal="center" vertical="center" wrapText="1"/>
    </xf>
    <xf numFmtId="0" fontId="23" fillId="14" borderId="9" xfId="0" applyFont="1" applyFill="1" applyBorder="1" applyAlignment="1">
      <alignment horizontal="center" vertical="center" wrapText="1"/>
    </xf>
    <xf numFmtId="0" fontId="23" fillId="14" borderId="46" xfId="0" applyFont="1" applyFill="1" applyBorder="1" applyAlignment="1">
      <alignment horizontal="center" vertical="center" wrapText="1"/>
    </xf>
    <xf numFmtId="0" fontId="23" fillId="0" borderId="13" xfId="0" applyFont="1" applyBorder="1" applyAlignment="1">
      <alignment horizontal="center" vertical="center" wrapText="1"/>
    </xf>
    <xf numFmtId="0" fontId="27" fillId="0" borderId="13" xfId="0" applyFont="1" applyBorder="1" applyAlignment="1">
      <alignment horizontal="left" vertical="center" wrapText="1"/>
    </xf>
    <xf numFmtId="0" fontId="27" fillId="0" borderId="13" xfId="0" applyFont="1" applyBorder="1" applyAlignment="1">
      <alignment horizontal="center" vertical="center" wrapText="1"/>
    </xf>
    <xf numFmtId="0" fontId="26" fillId="0" borderId="13" xfId="0" applyFont="1" applyBorder="1" applyAlignment="1">
      <alignment horizontal="center" vertical="center" wrapText="1"/>
    </xf>
    <xf numFmtId="0" fontId="23" fillId="0" borderId="1" xfId="0" applyFont="1" applyBorder="1" applyAlignment="1">
      <alignment horizontal="center" vertical="center" wrapText="1"/>
    </xf>
    <xf numFmtId="0" fontId="27" fillId="3" borderId="1" xfId="0" applyFont="1" applyFill="1" applyBorder="1" applyAlignment="1">
      <alignment horizontal="left" vertical="center" wrapText="1"/>
    </xf>
    <xf numFmtId="0" fontId="27"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left" vertical="center" wrapText="1"/>
    </xf>
    <xf numFmtId="0" fontId="23" fillId="0" borderId="4" xfId="0" applyFont="1" applyBorder="1" applyAlignment="1">
      <alignment horizontal="center" vertical="center" wrapText="1"/>
    </xf>
    <xf numFmtId="0" fontId="26" fillId="0" borderId="4" xfId="0" applyFont="1" applyBorder="1" applyAlignment="1">
      <alignment horizontal="left" vertical="center" wrapText="1"/>
    </xf>
    <xf numFmtId="0" fontId="26" fillId="0" borderId="1" xfId="0" applyFont="1" applyBorder="1" applyAlignment="1">
      <alignment horizontal="left" vertical="center" wrapText="1"/>
    </xf>
    <xf numFmtId="0" fontId="23" fillId="0" borderId="42" xfId="0" applyFont="1" applyBorder="1" applyAlignment="1">
      <alignment horizontal="center" vertical="center" wrapText="1"/>
    </xf>
    <xf numFmtId="0" fontId="26" fillId="0" borderId="42" xfId="0" applyFont="1" applyBorder="1" applyAlignment="1">
      <alignment horizontal="left" vertical="center" wrapText="1"/>
    </xf>
    <xf numFmtId="0" fontId="26" fillId="0" borderId="13" xfId="0" applyFont="1" applyBorder="1" applyAlignment="1">
      <alignment horizontal="left" vertical="center" wrapText="1"/>
    </xf>
    <xf numFmtId="0" fontId="27"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23" fillId="15" borderId="1" xfId="0" applyFont="1" applyFill="1" applyBorder="1" applyAlignment="1">
      <alignment horizontal="center" vertical="center" wrapText="1"/>
    </xf>
    <xf numFmtId="0" fontId="28" fillId="15"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0" fontId="26" fillId="3" borderId="1" xfId="0" applyFont="1" applyFill="1" applyBorder="1" applyAlignment="1">
      <alignment horizontal="left" vertical="center" wrapText="1"/>
    </xf>
    <xf numFmtId="0" fontId="27" fillId="3" borderId="1" xfId="2" applyFont="1" applyFill="1" applyBorder="1" applyAlignment="1">
      <alignment horizontal="center" vertical="center" wrapText="1"/>
    </xf>
    <xf numFmtId="0" fontId="0" fillId="0" borderId="0" xfId="0" applyAlignment="1">
      <alignment horizontal="left"/>
    </xf>
    <xf numFmtId="0" fontId="0" fillId="0" borderId="0" xfId="0" applyAlignment="1">
      <alignment horizontal="center"/>
    </xf>
    <xf numFmtId="0" fontId="4" fillId="0" borderId="21" xfId="0" applyFont="1" applyBorder="1" applyAlignment="1">
      <alignment horizontal="left" vertical="center"/>
    </xf>
    <xf numFmtId="0" fontId="16" fillId="0" borderId="21" xfId="0" applyFont="1" applyBorder="1" applyAlignment="1">
      <alignment horizontal="center" vertical="center"/>
    </xf>
    <xf numFmtId="0" fontId="8" fillId="0" borderId="0" xfId="0" applyFont="1" applyAlignment="1">
      <alignment horizontal="center"/>
    </xf>
    <xf numFmtId="0" fontId="12" fillId="0" borderId="23" xfId="0" applyFont="1" applyBorder="1" applyAlignment="1">
      <alignment vertical="center" wrapText="1"/>
    </xf>
    <xf numFmtId="0" fontId="12" fillId="0" borderId="24" xfId="0" applyFont="1" applyBorder="1" applyAlignment="1">
      <alignment horizontal="center" vertical="center"/>
    </xf>
    <xf numFmtId="0" fontId="12" fillId="0" borderId="23" xfId="0" applyFont="1" applyBorder="1" applyAlignment="1">
      <alignment horizontal="center" vertical="center"/>
    </xf>
    <xf numFmtId="0" fontId="13" fillId="0" borderId="61" xfId="0" applyFont="1" applyBorder="1" applyAlignment="1">
      <alignment vertical="center"/>
    </xf>
    <xf numFmtId="0" fontId="13" fillId="0" borderId="28" xfId="0" applyFont="1" applyBorder="1" applyAlignment="1">
      <alignment vertical="center"/>
    </xf>
    <xf numFmtId="0" fontId="12" fillId="0" borderId="28" xfId="0" applyFont="1" applyBorder="1" applyAlignment="1">
      <alignment vertical="center"/>
    </xf>
    <xf numFmtId="0" fontId="12" fillId="0" borderId="28" xfId="0" applyFont="1" applyBorder="1" applyAlignment="1">
      <alignment vertical="center" wrapText="1"/>
    </xf>
    <xf numFmtId="0" fontId="5" fillId="0" borderId="61" xfId="0" applyFont="1" applyBorder="1"/>
    <xf numFmtId="0" fontId="5" fillId="0" borderId="62" xfId="0" applyFont="1" applyBorder="1"/>
    <xf numFmtId="0" fontId="5" fillId="0" borderId="0" xfId="0" applyFont="1" applyAlignment="1">
      <alignment horizontal="center"/>
    </xf>
    <xf numFmtId="0" fontId="38" fillId="0" borderId="1" xfId="0" applyFont="1" applyBorder="1" applyAlignment="1">
      <alignment vertical="center" wrapText="1"/>
    </xf>
    <xf numFmtId="0" fontId="37" fillId="0" borderId="0" xfId="0" applyFont="1"/>
    <xf numFmtId="0" fontId="36" fillId="0" borderId="0" xfId="0" applyFont="1"/>
    <xf numFmtId="0" fontId="37" fillId="0" borderId="0" xfId="0" applyFont="1" applyAlignment="1">
      <alignment wrapText="1"/>
    </xf>
    <xf numFmtId="0" fontId="0" fillId="0" borderId="0" xfId="0" applyAlignment="1">
      <alignment vertical="center" wrapText="1"/>
    </xf>
    <xf numFmtId="9" fontId="9" fillId="10" borderId="20" xfId="1" applyFont="1" applyFill="1" applyBorder="1" applyAlignment="1" applyProtection="1">
      <alignment horizontal="center" vertical="center" wrapText="1" readingOrder="1"/>
      <protection locked="0"/>
    </xf>
    <xf numFmtId="0" fontId="44" fillId="0" borderId="70" xfId="0" applyFont="1" applyBorder="1" applyAlignment="1">
      <alignment horizontal="center" vertical="center"/>
    </xf>
    <xf numFmtId="10" fontId="0" fillId="0" borderId="0" xfId="0" applyNumberFormat="1"/>
    <xf numFmtId="0" fontId="48" fillId="0" borderId="71" xfId="0" applyFont="1" applyBorder="1" applyAlignment="1">
      <alignment vertical="center" wrapText="1"/>
    </xf>
    <xf numFmtId="0" fontId="44" fillId="0" borderId="72" xfId="0" applyFont="1" applyBorder="1" applyAlignment="1">
      <alignment horizontal="center" vertical="center"/>
    </xf>
    <xf numFmtId="0" fontId="47" fillId="5" borderId="73" xfId="0" applyFont="1" applyFill="1" applyBorder="1" applyAlignment="1">
      <alignment horizontal="center" vertical="center"/>
    </xf>
    <xf numFmtId="0" fontId="47" fillId="16" borderId="73" xfId="0" applyFont="1" applyFill="1" applyBorder="1" applyAlignment="1">
      <alignment horizontal="center" vertical="center"/>
    </xf>
    <xf numFmtId="0" fontId="48" fillId="0" borderId="76" xfId="0" applyFont="1" applyBorder="1" applyAlignment="1">
      <alignment horizontal="left" vertical="center" wrapText="1"/>
    </xf>
    <xf numFmtId="0" fontId="44" fillId="0" borderId="58" xfId="0" applyFont="1" applyBorder="1" applyAlignment="1">
      <alignment horizontal="left" vertical="center" wrapText="1"/>
    </xf>
    <xf numFmtId="0" fontId="45" fillId="19" borderId="21" xfId="0" applyFont="1" applyFill="1" applyBorder="1" applyAlignment="1">
      <alignment horizontal="center" vertical="center" wrapText="1"/>
    </xf>
    <xf numFmtId="0" fontId="46" fillId="20" borderId="21" xfId="0" applyFont="1" applyFill="1" applyBorder="1" applyAlignment="1">
      <alignment horizontal="center" vertical="center" wrapText="1"/>
    </xf>
    <xf numFmtId="10" fontId="51" fillId="0" borderId="3" xfId="0" applyNumberFormat="1" applyFont="1" applyBorder="1" applyAlignment="1">
      <alignment horizontal="center" vertical="center"/>
    </xf>
    <xf numFmtId="10" fontId="4" fillId="0" borderId="0" xfId="1" applyNumberFormat="1" applyFont="1" applyAlignment="1">
      <alignment vertical="center"/>
    </xf>
    <xf numFmtId="10" fontId="4" fillId="0" borderId="0" xfId="1" applyNumberFormat="1" applyFont="1" applyAlignment="1">
      <alignment horizontal="center" vertical="center"/>
    </xf>
    <xf numFmtId="10" fontId="7" fillId="8" borderId="22" xfId="1" applyNumberFormat="1" applyFont="1" applyFill="1" applyBorder="1" applyAlignment="1">
      <alignment horizontal="center" vertical="center" wrapText="1" readingOrder="1"/>
    </xf>
    <xf numFmtId="10" fontId="7" fillId="8" borderId="10" xfId="1" applyNumberFormat="1" applyFont="1" applyFill="1" applyBorder="1" applyAlignment="1" applyProtection="1">
      <alignment horizontal="center" vertical="center" wrapText="1" readingOrder="1"/>
      <protection locked="0"/>
    </xf>
    <xf numFmtId="10" fontId="49" fillId="21" borderId="13" xfId="1" applyNumberFormat="1" applyFont="1" applyFill="1" applyBorder="1" applyAlignment="1">
      <alignment horizontal="center" vertical="center"/>
    </xf>
    <xf numFmtId="10" fontId="49" fillId="21" borderId="4" xfId="1" applyNumberFormat="1" applyFont="1" applyFill="1" applyBorder="1" applyAlignment="1">
      <alignment horizontal="center" vertical="center"/>
    </xf>
    <xf numFmtId="10" fontId="49" fillId="21" borderId="1" xfId="1" applyNumberFormat="1" applyFont="1" applyFill="1" applyBorder="1" applyAlignment="1">
      <alignment horizontal="center" vertical="center"/>
    </xf>
    <xf numFmtId="10" fontId="14" fillId="0" borderId="1" xfId="1" applyNumberFormat="1" applyFont="1" applyBorder="1" applyAlignment="1">
      <alignment horizontal="center" vertical="center"/>
    </xf>
    <xf numFmtId="10" fontId="14" fillId="0" borderId="13" xfId="1" applyNumberFormat="1" applyFont="1" applyBorder="1" applyAlignment="1">
      <alignment horizontal="center" vertical="center"/>
    </xf>
    <xf numFmtId="10" fontId="5" fillId="0" borderId="0" xfId="1" applyNumberFormat="1" applyFont="1" applyAlignment="1">
      <alignment vertical="center"/>
    </xf>
    <xf numFmtId="10" fontId="20" fillId="3" borderId="0" xfId="1" applyNumberFormat="1" applyFont="1" applyFill="1" applyAlignment="1">
      <alignment horizontal="center" vertical="center"/>
    </xf>
    <xf numFmtId="10" fontId="20" fillId="7" borderId="0" xfId="1" applyNumberFormat="1" applyFont="1" applyFill="1" applyAlignment="1">
      <alignment horizontal="center" vertical="center"/>
    </xf>
    <xf numFmtId="10" fontId="14" fillId="0" borderId="46" xfId="1" applyNumberFormat="1" applyFont="1" applyBorder="1" applyAlignment="1">
      <alignment horizontal="center" vertical="center"/>
    </xf>
    <xf numFmtId="10" fontId="14" fillId="0" borderId="3" xfId="1" applyNumberFormat="1" applyFont="1" applyBorder="1" applyAlignment="1">
      <alignment horizontal="center" vertical="center"/>
    </xf>
    <xf numFmtId="10" fontId="12" fillId="24" borderId="53" xfId="1" applyNumberFormat="1" applyFont="1" applyFill="1" applyBorder="1" applyAlignment="1">
      <alignment horizontal="center" vertical="center"/>
    </xf>
    <xf numFmtId="10" fontId="14" fillId="0" borderId="45" xfId="1" applyNumberFormat="1" applyFont="1" applyBorder="1" applyAlignment="1">
      <alignment horizontal="center" vertical="center"/>
    </xf>
    <xf numFmtId="10" fontId="49" fillId="21" borderId="2" xfId="1" applyNumberFormat="1" applyFont="1" applyFill="1" applyBorder="1" applyAlignment="1">
      <alignment horizontal="center" vertical="center"/>
    </xf>
    <xf numFmtId="10" fontId="49" fillId="21" borderId="42" xfId="1" applyNumberFormat="1" applyFont="1" applyFill="1" applyBorder="1" applyAlignment="1">
      <alignment horizontal="center" vertical="center"/>
    </xf>
    <xf numFmtId="10" fontId="14" fillId="0" borderId="42" xfId="1" applyNumberFormat="1" applyFont="1" applyBorder="1" applyAlignment="1">
      <alignment horizontal="center" vertical="center"/>
    </xf>
    <xf numFmtId="10" fontId="5" fillId="0" borderId="3" xfId="1" applyNumberFormat="1" applyFont="1" applyBorder="1" applyAlignment="1">
      <alignment horizontal="center" vertical="center"/>
    </xf>
    <xf numFmtId="0" fontId="12" fillId="0" borderId="42" xfId="0" applyFont="1" applyBorder="1" applyAlignment="1">
      <alignment vertical="center" wrapText="1"/>
    </xf>
    <xf numFmtId="0" fontId="13" fillId="0" borderId="42" xfId="0" applyFont="1" applyBorder="1" applyAlignment="1">
      <alignment vertical="center" wrapText="1"/>
    </xf>
    <xf numFmtId="10" fontId="19" fillId="11" borderId="17" xfId="0" applyNumberFormat="1" applyFont="1" applyFill="1" applyBorder="1" applyAlignment="1">
      <alignment horizontal="center" vertical="center"/>
    </xf>
    <xf numFmtId="0" fontId="11" fillId="5" borderId="13" xfId="0" applyFont="1" applyFill="1" applyBorder="1" applyAlignment="1">
      <alignment vertical="center" wrapText="1"/>
    </xf>
    <xf numFmtId="0" fontId="11" fillId="6" borderId="13" xfId="0" applyFont="1" applyFill="1" applyBorder="1" applyAlignment="1">
      <alignment horizontal="center" vertical="center" wrapText="1"/>
    </xf>
    <xf numFmtId="9" fontId="11" fillId="6" borderId="13" xfId="1" applyFont="1" applyFill="1" applyBorder="1" applyAlignment="1">
      <alignment horizontal="center" vertical="center" wrapText="1"/>
    </xf>
    <xf numFmtId="0" fontId="12" fillId="0" borderId="13" xfId="0" applyFont="1" applyBorder="1" applyAlignment="1">
      <alignment horizontal="justify" vertical="center" wrapText="1"/>
    </xf>
    <xf numFmtId="0" fontId="12" fillId="0" borderId="13" xfId="0" applyFont="1" applyBorder="1" applyAlignment="1">
      <alignment horizontal="center" vertical="center" wrapText="1"/>
    </xf>
    <xf numFmtId="14" fontId="12" fillId="13" borderId="61" xfId="0" applyNumberFormat="1" applyFont="1" applyFill="1" applyBorder="1" applyAlignment="1">
      <alignment horizontal="center" vertical="center" wrapText="1"/>
    </xf>
    <xf numFmtId="0" fontId="11" fillId="5" borderId="42" xfId="0" applyFont="1" applyFill="1" applyBorder="1" applyAlignment="1">
      <alignment vertical="center" wrapText="1"/>
    </xf>
    <xf numFmtId="0" fontId="11" fillId="6" borderId="42" xfId="0" applyFont="1" applyFill="1" applyBorder="1" applyAlignment="1">
      <alignment horizontal="center" vertical="center" wrapText="1"/>
    </xf>
    <xf numFmtId="9" fontId="11" fillId="6" borderId="42" xfId="1" applyFont="1" applyFill="1" applyBorder="1" applyAlignment="1">
      <alignment horizontal="center" vertical="center" wrapText="1"/>
    </xf>
    <xf numFmtId="0" fontId="12" fillId="0" borderId="42" xfId="0" applyFont="1" applyBorder="1" applyAlignment="1">
      <alignment horizontal="justify" vertical="center" wrapText="1"/>
    </xf>
    <xf numFmtId="0" fontId="12" fillId="0" borderId="53" xfId="0" applyFont="1" applyBorder="1" applyAlignment="1">
      <alignment horizontal="center" vertical="center" wrapText="1"/>
    </xf>
    <xf numFmtId="0" fontId="12" fillId="0" borderId="42" xfId="0" applyFont="1" applyBorder="1" applyAlignment="1">
      <alignment horizontal="center" vertical="center" wrapText="1"/>
    </xf>
    <xf numFmtId="14" fontId="12" fillId="13" borderId="62" xfId="0" applyNumberFormat="1" applyFont="1" applyFill="1" applyBorder="1" applyAlignment="1">
      <alignment horizontal="center" vertical="center" wrapText="1"/>
    </xf>
    <xf numFmtId="0" fontId="13" fillId="0" borderId="62" xfId="0" applyFont="1" applyBorder="1" applyAlignment="1">
      <alignment vertical="center"/>
    </xf>
    <xf numFmtId="0" fontId="12" fillId="0" borderId="41" xfId="0" applyFont="1" applyBorder="1" applyAlignment="1">
      <alignment vertical="center" wrapText="1"/>
    </xf>
    <xf numFmtId="0" fontId="13" fillId="0" borderId="42" xfId="0" applyFont="1" applyBorder="1" applyAlignment="1">
      <alignment vertical="center"/>
    </xf>
    <xf numFmtId="0" fontId="13" fillId="0" borderId="39" xfId="0" applyFont="1" applyBorder="1" applyAlignment="1">
      <alignment vertical="center"/>
    </xf>
    <xf numFmtId="0" fontId="12" fillId="3" borderId="13" xfId="0" applyFont="1" applyFill="1" applyBorder="1" applyAlignment="1">
      <alignment horizontal="justify" vertical="center" wrapText="1"/>
    </xf>
    <xf numFmtId="0" fontId="12" fillId="3" borderId="13" xfId="0" applyFont="1" applyFill="1" applyBorder="1" applyAlignment="1">
      <alignment vertical="center" wrapText="1"/>
    </xf>
    <xf numFmtId="0" fontId="12" fillId="3" borderId="13"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5" fillId="3" borderId="42" xfId="0" applyFont="1" applyFill="1" applyBorder="1" applyAlignment="1">
      <alignment horizontal="justify" vertical="center" wrapText="1"/>
    </xf>
    <xf numFmtId="0" fontId="5" fillId="3" borderId="42" xfId="0" applyFont="1" applyFill="1" applyBorder="1" applyAlignment="1">
      <alignment vertical="center" wrapText="1"/>
    </xf>
    <xf numFmtId="0" fontId="5" fillId="3" borderId="53" xfId="0" applyFont="1" applyFill="1" applyBorder="1" applyAlignment="1">
      <alignment horizontal="center" vertical="center" wrapText="1"/>
    </xf>
    <xf numFmtId="14" fontId="5" fillId="13" borderId="62" xfId="0" applyNumberFormat="1" applyFont="1" applyFill="1" applyBorder="1" applyAlignment="1">
      <alignment horizontal="center" vertical="center" wrapText="1"/>
    </xf>
    <xf numFmtId="0" fontId="11" fillId="5" borderId="82" xfId="0" applyFont="1" applyFill="1" applyBorder="1" applyAlignment="1">
      <alignment vertical="center" wrapText="1"/>
    </xf>
    <xf numFmtId="0" fontId="11" fillId="6" borderId="81" xfId="0" applyFont="1" applyFill="1" applyBorder="1" applyAlignment="1">
      <alignment horizontal="center" vertical="center" wrapText="1"/>
    </xf>
    <xf numFmtId="9" fontId="11" fillId="6" borderId="81" xfId="1" applyFont="1" applyFill="1" applyBorder="1" applyAlignment="1">
      <alignment horizontal="center" vertical="center" wrapText="1"/>
    </xf>
    <xf numFmtId="0" fontId="12" fillId="3" borderId="81" xfId="0" applyFont="1" applyFill="1" applyBorder="1" applyAlignment="1">
      <alignment vertical="center" wrapText="1"/>
    </xf>
    <xf numFmtId="0" fontId="12" fillId="3" borderId="81" xfId="0" applyFont="1" applyFill="1" applyBorder="1" applyAlignment="1">
      <alignment horizontal="center" vertical="center" wrapText="1"/>
    </xf>
    <xf numFmtId="14" fontId="12" fillId="13" borderId="21" xfId="0" applyNumberFormat="1" applyFont="1" applyFill="1" applyBorder="1" applyAlignment="1">
      <alignment horizontal="center" vertical="center" wrapText="1"/>
    </xf>
    <xf numFmtId="0" fontId="12" fillId="0" borderId="21" xfId="0" applyFont="1" applyBorder="1" applyAlignment="1">
      <alignment vertical="center"/>
    </xf>
    <xf numFmtId="0" fontId="12" fillId="0" borderId="84" xfId="0" applyFont="1" applyBorder="1" applyAlignment="1">
      <alignment horizontal="center" vertical="center"/>
    </xf>
    <xf numFmtId="0" fontId="12" fillId="0" borderId="81" xfId="0" applyFont="1" applyBorder="1" applyAlignment="1">
      <alignment vertical="center"/>
    </xf>
    <xf numFmtId="10" fontId="49" fillId="21" borderId="81" xfId="1" applyNumberFormat="1" applyFont="1" applyFill="1" applyBorder="1" applyAlignment="1">
      <alignment horizontal="center" vertical="center"/>
    </xf>
    <xf numFmtId="10" fontId="14" fillId="0" borderId="81" xfId="1" applyNumberFormat="1" applyFont="1" applyBorder="1" applyAlignment="1">
      <alignment horizontal="center" vertical="center"/>
    </xf>
    <xf numFmtId="0" fontId="12" fillId="0" borderId="81" xfId="0" applyFont="1" applyBorder="1" applyAlignment="1">
      <alignment vertical="center" wrapText="1"/>
    </xf>
    <xf numFmtId="0" fontId="13" fillId="0" borderId="81" xfId="0" applyFont="1" applyBorder="1" applyAlignment="1">
      <alignment vertical="center" wrapText="1"/>
    </xf>
    <xf numFmtId="0" fontId="12" fillId="0" borderId="82" xfId="0" applyFont="1" applyBorder="1" applyAlignment="1">
      <alignment vertical="center" wrapText="1"/>
    </xf>
    <xf numFmtId="0" fontId="12" fillId="0" borderId="53" xfId="0" applyFont="1" applyBorder="1" applyAlignment="1">
      <alignment vertical="center" wrapText="1"/>
    </xf>
    <xf numFmtId="0" fontId="19" fillId="6" borderId="13" xfId="0" applyFont="1" applyFill="1" applyBorder="1" applyAlignment="1">
      <alignment horizontal="center" vertical="center" wrapText="1"/>
    </xf>
    <xf numFmtId="9" fontId="19" fillId="6" borderId="13" xfId="1" applyFont="1" applyFill="1" applyBorder="1" applyAlignment="1">
      <alignment horizontal="center" vertical="center" wrapText="1"/>
    </xf>
    <xf numFmtId="0" fontId="5" fillId="3" borderId="87" xfId="0" applyFont="1" applyFill="1" applyBorder="1" applyAlignment="1">
      <alignment horizontal="left" vertical="center" wrapText="1"/>
    </xf>
    <xf numFmtId="0" fontId="5" fillId="3" borderId="88" xfId="0" applyFont="1" applyFill="1" applyBorder="1" applyAlignment="1">
      <alignment horizontal="left" vertical="center" wrapText="1"/>
    </xf>
    <xf numFmtId="0" fontId="5" fillId="3" borderId="88" xfId="0" applyFont="1" applyFill="1" applyBorder="1" applyAlignment="1">
      <alignment horizontal="center" vertical="center" wrapText="1"/>
    </xf>
    <xf numFmtId="14" fontId="5" fillId="13" borderId="61" xfId="0" applyNumberFormat="1" applyFont="1" applyFill="1" applyBorder="1" applyAlignment="1">
      <alignment horizontal="center" vertical="center" wrapText="1"/>
    </xf>
    <xf numFmtId="0" fontId="12" fillId="0" borderId="61" xfId="0" applyFont="1" applyBorder="1" applyAlignment="1">
      <alignment vertical="center"/>
    </xf>
    <xf numFmtId="0" fontId="19" fillId="6" borderId="42" xfId="0" applyFont="1" applyFill="1" applyBorder="1" applyAlignment="1">
      <alignment horizontal="center" vertical="center" wrapText="1"/>
    </xf>
    <xf numFmtId="9" fontId="19" fillId="6" borderId="42" xfId="1" applyFont="1" applyFill="1" applyBorder="1" applyAlignment="1">
      <alignment horizontal="center" vertical="center" wrapText="1"/>
    </xf>
    <xf numFmtId="0" fontId="5" fillId="3" borderId="53" xfId="0" applyFont="1" applyFill="1" applyBorder="1" applyAlignment="1">
      <alignment horizontal="left" vertical="center" wrapText="1"/>
    </xf>
    <xf numFmtId="0" fontId="5" fillId="3" borderId="31" xfId="0" applyFont="1" applyFill="1" applyBorder="1" applyAlignment="1">
      <alignment horizontal="left" vertical="center" wrapText="1"/>
    </xf>
    <xf numFmtId="0" fontId="5" fillId="3" borderId="31" xfId="0" applyFont="1" applyFill="1" applyBorder="1" applyAlignment="1">
      <alignment horizontal="center" vertical="center" wrapText="1"/>
    </xf>
    <xf numFmtId="0" fontId="12" fillId="0" borderId="62" xfId="0" applyFont="1" applyBorder="1" applyAlignment="1">
      <alignment vertical="center" wrapText="1"/>
    </xf>
    <xf numFmtId="0" fontId="12" fillId="0" borderId="42" xfId="0" applyFont="1" applyBorder="1" applyAlignment="1">
      <alignment vertical="center"/>
    </xf>
    <xf numFmtId="0" fontId="12" fillId="0" borderId="39" xfId="0" applyFont="1" applyBorder="1" applyAlignment="1">
      <alignment vertical="center" wrapText="1"/>
    </xf>
    <xf numFmtId="0" fontId="12" fillId="3" borderId="81" xfId="0" applyFont="1" applyFill="1" applyBorder="1" applyAlignment="1">
      <alignment horizontal="left" vertical="center" wrapText="1"/>
    </xf>
    <xf numFmtId="14" fontId="5" fillId="3" borderId="81" xfId="0" applyNumberFormat="1" applyFont="1" applyFill="1" applyBorder="1" applyAlignment="1">
      <alignment horizontal="center" vertical="center" wrapText="1"/>
    </xf>
    <xf numFmtId="0" fontId="5" fillId="3" borderId="21" xfId="0" applyFont="1" applyFill="1" applyBorder="1"/>
    <xf numFmtId="0" fontId="12" fillId="0" borderId="84" xfId="0" applyFont="1" applyBorder="1" applyAlignment="1">
      <alignment horizontal="center" vertical="center" wrapText="1"/>
    </xf>
    <xf numFmtId="0" fontId="5" fillId="3" borderId="81" xfId="0" applyFont="1" applyFill="1" applyBorder="1"/>
    <xf numFmtId="0" fontId="12" fillId="2" borderId="82" xfId="0" applyFont="1" applyFill="1" applyBorder="1" applyAlignment="1">
      <alignment vertical="center" wrapText="1"/>
    </xf>
    <xf numFmtId="0" fontId="12" fillId="2" borderId="81" xfId="0" applyFont="1" applyFill="1" applyBorder="1" applyAlignment="1">
      <alignment vertical="center" wrapText="1"/>
    </xf>
    <xf numFmtId="0" fontId="16" fillId="6" borderId="75" xfId="0" applyFont="1" applyFill="1" applyBorder="1" applyAlignment="1">
      <alignment horizontal="center" vertical="center" wrapText="1"/>
    </xf>
    <xf numFmtId="9" fontId="16" fillId="6" borderId="75" xfId="1" applyFont="1" applyFill="1" applyBorder="1" applyAlignment="1">
      <alignment horizontal="center" vertical="center" wrapText="1"/>
    </xf>
    <xf numFmtId="0" fontId="12" fillId="2" borderId="75" xfId="0" applyFont="1" applyFill="1" applyBorder="1" applyAlignment="1">
      <alignment vertical="center" wrapText="1"/>
    </xf>
    <xf numFmtId="0" fontId="18" fillId="2" borderId="75" xfId="0" applyFont="1" applyFill="1" applyBorder="1" applyAlignment="1">
      <alignment vertical="center" wrapText="1"/>
    </xf>
    <xf numFmtId="0" fontId="18" fillId="2" borderId="75" xfId="0" applyFont="1" applyFill="1" applyBorder="1" applyAlignment="1">
      <alignment horizontal="center" vertical="center" wrapText="1"/>
    </xf>
    <xf numFmtId="0" fontId="16" fillId="6" borderId="73" xfId="0" applyFont="1" applyFill="1" applyBorder="1" applyAlignment="1">
      <alignment horizontal="center" vertical="center" wrapText="1"/>
    </xf>
    <xf numFmtId="9" fontId="16" fillId="6" borderId="73" xfId="1" applyFont="1" applyFill="1" applyBorder="1" applyAlignment="1">
      <alignment horizontal="center" vertical="center" wrapText="1"/>
    </xf>
    <xf numFmtId="9" fontId="16" fillId="6" borderId="44" xfId="1" applyFont="1" applyFill="1" applyBorder="1" applyAlignment="1">
      <alignment horizontal="center" vertical="center" wrapText="1"/>
    </xf>
    <xf numFmtId="0" fontId="12" fillId="2" borderId="73" xfId="0" applyFont="1" applyFill="1" applyBorder="1" applyAlignment="1">
      <alignment vertical="center" wrapText="1"/>
    </xf>
    <xf numFmtId="0" fontId="18" fillId="2" borderId="73" xfId="0" applyFont="1" applyFill="1" applyBorder="1" applyAlignment="1">
      <alignment horizontal="center" vertical="center" wrapText="1"/>
    </xf>
    <xf numFmtId="0" fontId="14" fillId="13" borderId="17" xfId="0" applyFont="1" applyFill="1" applyBorder="1" applyAlignment="1">
      <alignment horizontal="center" vertical="center" wrapText="1"/>
    </xf>
    <xf numFmtId="0" fontId="5" fillId="0" borderId="17" xfId="0" applyFont="1" applyBorder="1"/>
    <xf numFmtId="0" fontId="12" fillId="0" borderId="31" xfId="0" applyFont="1" applyBorder="1" applyAlignment="1">
      <alignment horizontal="center" vertical="center"/>
    </xf>
    <xf numFmtId="0" fontId="5" fillId="0" borderId="53" xfId="0" applyFont="1" applyBorder="1"/>
    <xf numFmtId="0" fontId="12" fillId="0" borderId="56" xfId="0" applyFont="1" applyBorder="1" applyAlignment="1">
      <alignment vertical="center" wrapText="1"/>
    </xf>
    <xf numFmtId="0" fontId="13" fillId="0" borderId="53" xfId="0" applyFont="1" applyBorder="1" applyAlignment="1">
      <alignment vertical="center" wrapText="1"/>
    </xf>
    <xf numFmtId="0" fontId="12" fillId="2" borderId="75" xfId="0" applyFont="1" applyFill="1" applyBorder="1" applyAlignment="1">
      <alignment horizontal="center" vertical="center" wrapText="1"/>
    </xf>
    <xf numFmtId="0" fontId="12" fillId="0" borderId="41" xfId="0" applyFont="1" applyBorder="1" applyAlignment="1">
      <alignment horizontal="center" vertical="center"/>
    </xf>
    <xf numFmtId="0" fontId="5" fillId="0" borderId="42" xfId="0" applyFont="1" applyBorder="1"/>
    <xf numFmtId="0" fontId="11" fillId="5" borderId="75" xfId="0" applyFont="1" applyFill="1" applyBorder="1" applyAlignment="1">
      <alignment vertical="center" wrapText="1"/>
    </xf>
    <xf numFmtId="0" fontId="11" fillId="6" borderId="75" xfId="0" applyFont="1" applyFill="1" applyBorder="1" applyAlignment="1">
      <alignment horizontal="center" vertical="center" wrapText="1"/>
    </xf>
    <xf numFmtId="9" fontId="11" fillId="6" borderId="75" xfId="1" applyFont="1" applyFill="1" applyBorder="1" applyAlignment="1">
      <alignment horizontal="center" vertical="center" wrapText="1"/>
    </xf>
    <xf numFmtId="0" fontId="12" fillId="0" borderId="75" xfId="0" applyFont="1" applyBorder="1" applyAlignment="1">
      <alignment horizontal="left" vertical="center" wrapText="1"/>
    </xf>
    <xf numFmtId="0" fontId="12" fillId="0" borderId="75" xfId="0" applyFont="1" applyBorder="1" applyAlignment="1">
      <alignment horizontal="center" vertical="center" wrapText="1"/>
    </xf>
    <xf numFmtId="14" fontId="12" fillId="13" borderId="37" xfId="0" applyNumberFormat="1" applyFont="1" applyFill="1" applyBorder="1" applyAlignment="1">
      <alignment horizontal="center" vertical="center" wrapText="1"/>
    </xf>
    <xf numFmtId="0" fontId="11" fillId="5" borderId="73" xfId="0" applyFont="1" applyFill="1" applyBorder="1" applyAlignment="1">
      <alignment vertical="center" wrapText="1"/>
    </xf>
    <xf numFmtId="0" fontId="11" fillId="6" borderId="73" xfId="0" applyFont="1" applyFill="1" applyBorder="1" applyAlignment="1">
      <alignment horizontal="center" vertical="center" wrapText="1"/>
    </xf>
    <xf numFmtId="9" fontId="11" fillId="6" borderId="73" xfId="1" applyFont="1" applyFill="1" applyBorder="1" applyAlignment="1">
      <alignment horizontal="center" vertical="center" wrapText="1"/>
    </xf>
    <xf numFmtId="0" fontId="12" fillId="0" borderId="73" xfId="0" applyFont="1" applyBorder="1" applyAlignment="1">
      <alignment horizontal="left" vertical="center" wrapText="1"/>
    </xf>
    <xf numFmtId="0" fontId="12" fillId="3" borderId="73" xfId="0" applyFont="1" applyFill="1" applyBorder="1" applyAlignment="1">
      <alignment vertical="center" wrapText="1"/>
    </xf>
    <xf numFmtId="0" fontId="12" fillId="3" borderId="73"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0" borderId="73" xfId="0" applyFont="1" applyBorder="1" applyAlignment="1">
      <alignment horizontal="center" vertical="center" wrapText="1"/>
    </xf>
    <xf numFmtId="14" fontId="12" fillId="13" borderId="94" xfId="0" applyNumberFormat="1" applyFont="1" applyFill="1" applyBorder="1" applyAlignment="1">
      <alignment horizontal="center" vertical="center" wrapText="1"/>
    </xf>
    <xf numFmtId="10" fontId="12" fillId="23" borderId="81" xfId="0" applyNumberFormat="1" applyFont="1" applyFill="1" applyBorder="1" applyAlignment="1">
      <alignment horizontal="center" vertical="center"/>
    </xf>
    <xf numFmtId="0" fontId="53" fillId="0" borderId="0" xfId="0" applyFont="1" applyAlignment="1">
      <alignment horizontal="left" vertical="top" wrapText="1"/>
    </xf>
    <xf numFmtId="0" fontId="52" fillId="0" borderId="0" xfId="0" applyFont="1" applyAlignment="1">
      <alignment horizontal="left" vertical="center" wrapText="1"/>
    </xf>
    <xf numFmtId="0" fontId="57" fillId="27" borderId="1" xfId="0" applyFont="1" applyFill="1" applyBorder="1" applyAlignment="1">
      <alignment horizontal="center" vertical="center" wrapText="1"/>
    </xf>
    <xf numFmtId="0" fontId="57" fillId="31" borderId="1" xfId="0" applyFont="1" applyFill="1" applyBorder="1" applyAlignment="1">
      <alignment horizontal="center" vertical="center" wrapText="1"/>
    </xf>
    <xf numFmtId="0" fontId="57" fillId="30" borderId="1" xfId="0" applyFont="1" applyFill="1" applyBorder="1" applyAlignment="1">
      <alignment vertical="center" wrapText="1"/>
    </xf>
    <xf numFmtId="0" fontId="54" fillId="28" borderId="106" xfId="0" applyFont="1" applyFill="1" applyBorder="1" applyAlignment="1">
      <alignment horizontal="center" vertical="center" wrapText="1"/>
    </xf>
    <xf numFmtId="0" fontId="54" fillId="27" borderId="27" xfId="0" applyFont="1" applyFill="1" applyBorder="1" applyAlignment="1">
      <alignment horizontal="center" vertical="center" wrapText="1"/>
    </xf>
    <xf numFmtId="0" fontId="54" fillId="28" borderId="27" xfId="0" applyFont="1" applyFill="1" applyBorder="1" applyAlignment="1">
      <alignment horizontal="center" vertical="center" wrapText="1"/>
    </xf>
    <xf numFmtId="0" fontId="54" fillId="28" borderId="29" xfId="0" applyFont="1" applyFill="1" applyBorder="1" applyAlignment="1">
      <alignment horizontal="center" vertical="center" wrapText="1"/>
    </xf>
    <xf numFmtId="0" fontId="57" fillId="30" borderId="1" xfId="0" applyFont="1" applyFill="1" applyBorder="1" applyAlignment="1">
      <alignment horizontal="left" vertical="center" wrapText="1"/>
    </xf>
    <xf numFmtId="0" fontId="38" fillId="30" borderId="1" xfId="0" applyFont="1" applyFill="1" applyBorder="1" applyAlignment="1">
      <alignment horizontal="left" vertical="center" wrapText="1"/>
    </xf>
    <xf numFmtId="0" fontId="57" fillId="30" borderId="13" xfId="0" applyFont="1" applyFill="1" applyBorder="1" applyAlignment="1">
      <alignment horizontal="left" vertical="center" wrapText="1"/>
    </xf>
    <xf numFmtId="0" fontId="38" fillId="30" borderId="13" xfId="0" applyFont="1" applyFill="1" applyBorder="1" applyAlignment="1">
      <alignment horizontal="left" vertical="center" wrapText="1"/>
    </xf>
    <xf numFmtId="0" fontId="57" fillId="30" borderId="13" xfId="0" applyFont="1" applyFill="1" applyBorder="1" applyAlignment="1">
      <alignment vertical="center" wrapText="1"/>
    </xf>
    <xf numFmtId="0" fontId="57" fillId="27" borderId="13" xfId="0" applyFont="1" applyFill="1" applyBorder="1" applyAlignment="1">
      <alignment horizontal="center" vertical="center" wrapText="1"/>
    </xf>
    <xf numFmtId="0" fontId="57" fillId="31" borderId="13" xfId="0" applyFont="1" applyFill="1" applyBorder="1" applyAlignment="1">
      <alignment horizontal="center" vertical="center" wrapText="1"/>
    </xf>
    <xf numFmtId="0" fontId="58" fillId="30" borderId="14" xfId="0" applyFont="1" applyFill="1" applyBorder="1" applyAlignment="1">
      <alignment horizontal="center" vertical="center" wrapText="1"/>
    </xf>
    <xf numFmtId="0" fontId="58" fillId="30" borderId="7" xfId="0" applyFont="1" applyFill="1" applyBorder="1" applyAlignment="1">
      <alignment horizontal="center" vertical="center" wrapText="1"/>
    </xf>
    <xf numFmtId="0" fontId="57" fillId="30" borderId="42" xfId="0" applyFont="1" applyFill="1" applyBorder="1" applyAlignment="1">
      <alignment horizontal="left" vertical="center" wrapText="1"/>
    </xf>
    <xf numFmtId="0" fontId="38" fillId="30" borderId="42" xfId="0" applyFont="1" applyFill="1" applyBorder="1" applyAlignment="1">
      <alignment horizontal="left" vertical="center" wrapText="1"/>
    </xf>
    <xf numFmtId="0" fontId="57" fillId="30" borderId="42" xfId="0" applyFont="1" applyFill="1" applyBorder="1" applyAlignment="1">
      <alignment vertical="center" wrapText="1"/>
    </xf>
    <xf numFmtId="0" fontId="57" fillId="27" borderId="42" xfId="0" applyFont="1" applyFill="1" applyBorder="1" applyAlignment="1">
      <alignment horizontal="center" vertical="center" wrapText="1"/>
    </xf>
    <xf numFmtId="0" fontId="57" fillId="31" borderId="42" xfId="0" applyFont="1" applyFill="1" applyBorder="1" applyAlignment="1">
      <alignment horizontal="center" vertical="center" wrapText="1"/>
    </xf>
    <xf numFmtId="0" fontId="58" fillId="30" borderId="45" xfId="0" applyFont="1" applyFill="1" applyBorder="1" applyAlignment="1">
      <alignment horizontal="center" vertical="center" wrapText="1"/>
    </xf>
    <xf numFmtId="0" fontId="54" fillId="29" borderId="107" xfId="0" applyFont="1" applyFill="1" applyBorder="1" applyAlignment="1">
      <alignment horizontal="center" vertical="center" wrapText="1"/>
    </xf>
    <xf numFmtId="0" fontId="55" fillId="29" borderId="104" xfId="0" applyFont="1" applyFill="1" applyBorder="1" applyAlignment="1">
      <alignment horizontal="center" vertical="center" wrapText="1"/>
    </xf>
    <xf numFmtId="0" fontId="56" fillId="32" borderId="15" xfId="0" applyFont="1" applyFill="1" applyBorder="1" applyAlignment="1">
      <alignment horizontal="center" vertical="center" wrapText="1"/>
    </xf>
    <xf numFmtId="0" fontId="56" fillId="32" borderId="16" xfId="0" applyFont="1" applyFill="1" applyBorder="1" applyAlignment="1">
      <alignment horizontal="center" vertical="center" wrapText="1"/>
    </xf>
    <xf numFmtId="0" fontId="56" fillId="32" borderId="39" xfId="0" applyFont="1" applyFill="1" applyBorder="1" applyAlignment="1">
      <alignment horizontal="center" vertical="center" wrapText="1"/>
    </xf>
    <xf numFmtId="0" fontId="54" fillId="28" borderId="106" xfId="0" applyFont="1" applyFill="1" applyBorder="1" applyAlignment="1">
      <alignment vertical="center" wrapText="1"/>
    </xf>
    <xf numFmtId="0" fontId="55" fillId="29" borderId="0" xfId="0" applyFont="1" applyFill="1" applyAlignment="1">
      <alignment horizontal="center" vertical="center" wrapText="1"/>
    </xf>
    <xf numFmtId="0" fontId="55" fillId="29" borderId="21" xfId="0" applyFont="1" applyFill="1" applyBorder="1" applyAlignment="1">
      <alignment horizontal="center" vertical="center" wrapText="1"/>
    </xf>
    <xf numFmtId="9" fontId="57" fillId="28" borderId="13" xfId="0" applyNumberFormat="1" applyFont="1" applyFill="1" applyBorder="1" applyAlignment="1">
      <alignment horizontal="center" vertical="center" wrapText="1"/>
    </xf>
    <xf numFmtId="0" fontId="57" fillId="28" borderId="13" xfId="0" applyFont="1" applyFill="1" applyBorder="1" applyAlignment="1">
      <alignment vertical="center" wrapText="1"/>
    </xf>
    <xf numFmtId="0" fontId="57" fillId="28" borderId="1" xfId="0" applyFont="1" applyFill="1" applyBorder="1" applyAlignment="1">
      <alignment horizontal="center" vertical="center" wrapText="1"/>
    </xf>
    <xf numFmtId="9" fontId="57" fillId="28" borderId="1" xfId="0" applyNumberFormat="1" applyFont="1" applyFill="1" applyBorder="1" applyAlignment="1">
      <alignment horizontal="center" vertical="center" wrapText="1"/>
    </xf>
    <xf numFmtId="0" fontId="57" fillId="28" borderId="1" xfId="0" applyFont="1" applyFill="1" applyBorder="1" applyAlignment="1">
      <alignment vertical="center" wrapText="1"/>
    </xf>
    <xf numFmtId="0" fontId="57" fillId="28" borderId="42" xfId="0" applyFont="1" applyFill="1" applyBorder="1" applyAlignment="1">
      <alignment horizontal="center" vertical="center" wrapText="1"/>
    </xf>
    <xf numFmtId="9" fontId="57" fillId="28" borderId="42" xfId="0" applyNumberFormat="1" applyFont="1" applyFill="1" applyBorder="1" applyAlignment="1">
      <alignment horizontal="center" vertical="center" wrapText="1"/>
    </xf>
    <xf numFmtId="0" fontId="57" fillId="28" borderId="42" xfId="0" applyFont="1" applyFill="1" applyBorder="1" applyAlignment="1">
      <alignment vertical="center" wrapText="1"/>
    </xf>
    <xf numFmtId="0" fontId="55" fillId="27" borderId="27" xfId="0" applyFont="1" applyFill="1" applyBorder="1" applyAlignment="1">
      <alignment horizontal="center" vertical="center" wrapText="1"/>
    </xf>
    <xf numFmtId="0" fontId="57" fillId="34" borderId="13" xfId="0" applyFont="1" applyFill="1" applyBorder="1" applyAlignment="1">
      <alignment horizontal="center" vertical="center" wrapText="1"/>
    </xf>
    <xf numFmtId="0" fontId="57" fillId="34" borderId="1" xfId="0" applyFont="1" applyFill="1" applyBorder="1" applyAlignment="1">
      <alignment horizontal="center" vertical="center" wrapText="1"/>
    </xf>
    <xf numFmtId="0" fontId="57" fillId="34" borderId="42" xfId="0" applyFont="1" applyFill="1" applyBorder="1" applyAlignment="1">
      <alignment horizontal="center" vertical="center" wrapText="1"/>
    </xf>
    <xf numFmtId="0" fontId="56" fillId="32" borderId="5" xfId="0" applyFont="1" applyFill="1" applyBorder="1" applyAlignment="1">
      <alignment horizontal="center" vertical="center" wrapText="1"/>
    </xf>
    <xf numFmtId="0" fontId="57" fillId="28" borderId="35" xfId="0" applyFont="1" applyFill="1" applyBorder="1" applyAlignment="1">
      <alignment horizontal="center" vertical="center" wrapText="1"/>
    </xf>
    <xf numFmtId="0" fontId="57" fillId="28" borderId="2" xfId="0" applyFont="1" applyFill="1" applyBorder="1" applyAlignment="1">
      <alignment horizontal="center" vertical="center" wrapText="1"/>
    </xf>
    <xf numFmtId="0" fontId="57" fillId="28" borderId="4" xfId="0" applyFont="1" applyFill="1" applyBorder="1" applyAlignment="1">
      <alignment horizontal="center" vertical="center" wrapText="1"/>
    </xf>
    <xf numFmtId="0" fontId="39" fillId="0" borderId="0" xfId="0" applyFont="1" applyAlignment="1">
      <alignment horizontal="center" vertical="center" wrapText="1"/>
    </xf>
    <xf numFmtId="0" fontId="38" fillId="0" borderId="0" xfId="0" applyFont="1" applyAlignment="1">
      <alignment horizontal="center" vertical="center"/>
    </xf>
    <xf numFmtId="0" fontId="38" fillId="0" borderId="0" xfId="0" applyFont="1" applyAlignment="1">
      <alignment horizontal="center" vertical="center" wrapText="1"/>
    </xf>
    <xf numFmtId="14" fontId="38" fillId="0" borderId="0" xfId="0" applyNumberFormat="1" applyFont="1" applyAlignment="1">
      <alignment horizontal="center" vertical="center"/>
    </xf>
    <xf numFmtId="0" fontId="36" fillId="9" borderId="4" xfId="0" applyFont="1" applyFill="1" applyBorder="1" applyAlignment="1">
      <alignment horizontal="center" vertical="center" wrapText="1"/>
    </xf>
    <xf numFmtId="0" fontId="55" fillId="29" borderId="27" xfId="0" applyFont="1" applyFill="1" applyBorder="1" applyAlignment="1">
      <alignment horizontal="center" vertical="center" wrapText="1"/>
    </xf>
    <xf numFmtId="0" fontId="54" fillId="29" borderId="105" xfId="0" applyFont="1" applyFill="1" applyBorder="1" applyAlignment="1">
      <alignment horizontal="center" vertical="center" wrapText="1"/>
    </xf>
    <xf numFmtId="0" fontId="56" fillId="32" borderId="23" xfId="0" applyFont="1" applyFill="1" applyBorder="1" applyAlignment="1">
      <alignment horizontal="center" vertical="center" wrapText="1"/>
    </xf>
    <xf numFmtId="0" fontId="56" fillId="32" borderId="8" xfId="0" applyFont="1" applyFill="1" applyBorder="1" applyAlignment="1">
      <alignment horizontal="center" vertical="center" wrapText="1"/>
    </xf>
    <xf numFmtId="0" fontId="56" fillId="32" borderId="24" xfId="0" applyFont="1" applyFill="1" applyBorder="1" applyAlignment="1">
      <alignment horizontal="center" vertical="center" wrapText="1"/>
    </xf>
    <xf numFmtId="0" fontId="54" fillId="29" borderId="104" xfId="0" applyFont="1" applyFill="1" applyBorder="1" applyAlignment="1">
      <alignment horizontal="center" vertical="center" wrapText="1"/>
    </xf>
    <xf numFmtId="0" fontId="22" fillId="0" borderId="0" xfId="0" applyFont="1" applyAlignment="1">
      <alignment horizontal="center" vertical="top"/>
    </xf>
    <xf numFmtId="10" fontId="22" fillId="0" borderId="0" xfId="0" applyNumberFormat="1" applyFont="1" applyAlignment="1">
      <alignment horizontal="center" vertical="top"/>
    </xf>
    <xf numFmtId="10" fontId="26" fillId="0" borderId="1" xfId="1" applyNumberFormat="1" applyFont="1" applyBorder="1" applyAlignment="1">
      <alignment horizontal="center" vertical="center" shrinkToFit="1"/>
    </xf>
    <xf numFmtId="10" fontId="26" fillId="0" borderId="1" xfId="0" applyNumberFormat="1" applyFont="1" applyBorder="1" applyAlignment="1">
      <alignment horizontal="center" vertical="center" shrinkToFit="1"/>
    </xf>
    <xf numFmtId="10" fontId="36" fillId="0" borderId="3" xfId="1" applyNumberFormat="1" applyFont="1" applyBorder="1" applyAlignment="1">
      <alignment horizontal="center" vertical="center"/>
    </xf>
    <xf numFmtId="10" fontId="60" fillId="25" borderId="3" xfId="1" applyNumberFormat="1" applyFont="1" applyFill="1" applyBorder="1" applyAlignment="1">
      <alignment horizontal="center" vertical="center"/>
    </xf>
    <xf numFmtId="14" fontId="39" fillId="9" borderId="21" xfId="0" applyNumberFormat="1" applyFont="1" applyFill="1" applyBorder="1" applyAlignment="1">
      <alignment horizontal="center" vertical="center" wrapText="1" readingOrder="1"/>
    </xf>
    <xf numFmtId="0" fontId="39" fillId="8" borderId="12" xfId="0" applyFont="1" applyFill="1" applyBorder="1" applyAlignment="1">
      <alignment horizontal="center" vertical="center" wrapText="1" readingOrder="1"/>
    </xf>
    <xf numFmtId="0" fontId="39" fillId="8" borderId="4" xfId="0" applyFont="1" applyFill="1" applyBorder="1" applyAlignment="1">
      <alignment horizontal="center" vertical="center" wrapText="1" readingOrder="1"/>
    </xf>
    <xf numFmtId="0" fontId="60" fillId="10" borderId="4" xfId="0" applyFont="1" applyFill="1" applyBorder="1" applyAlignment="1">
      <alignment horizontal="center" vertical="center" wrapText="1" readingOrder="1"/>
    </xf>
    <xf numFmtId="9" fontId="39" fillId="8" borderId="4" xfId="1" applyFont="1" applyFill="1" applyBorder="1" applyAlignment="1" applyProtection="1">
      <alignment horizontal="center" vertical="center" wrapText="1" readingOrder="1"/>
      <protection locked="0"/>
    </xf>
    <xf numFmtId="0" fontId="39" fillId="8" borderId="10" xfId="0" applyFont="1" applyFill="1" applyBorder="1" applyAlignment="1" applyProtection="1">
      <alignment horizontal="center" vertical="center" wrapText="1" readingOrder="1"/>
      <protection locked="0"/>
    </xf>
    <xf numFmtId="9" fontId="60" fillId="10" borderId="20" xfId="1" applyFont="1" applyFill="1" applyBorder="1" applyAlignment="1" applyProtection="1">
      <alignment horizontal="center" vertical="center" wrapText="1" readingOrder="1"/>
      <protection locked="0"/>
    </xf>
    <xf numFmtId="0" fontId="38" fillId="0" borderId="15" xfId="0" applyFont="1" applyBorder="1" applyAlignment="1">
      <alignment vertical="center"/>
    </xf>
    <xf numFmtId="0" fontId="38" fillId="0" borderId="13" xfId="0" applyFont="1" applyBorder="1" applyAlignment="1">
      <alignment vertical="center" wrapText="1"/>
    </xf>
    <xf numFmtId="0" fontId="38" fillId="0" borderId="39" xfId="0" applyFont="1" applyBorder="1" applyAlignment="1">
      <alignment vertical="center"/>
    </xf>
    <xf numFmtId="0" fontId="38" fillId="0" borderId="42" xfId="0" applyFont="1" applyBorder="1" applyAlignment="1">
      <alignment vertical="center" wrapText="1"/>
    </xf>
    <xf numFmtId="0" fontId="38" fillId="0" borderId="23" xfId="0" applyFont="1" applyBorder="1" applyAlignment="1">
      <alignment vertical="center"/>
    </xf>
    <xf numFmtId="0" fontId="38" fillId="0" borderId="24" xfId="0" applyFont="1" applyBorder="1" applyAlignment="1">
      <alignment vertical="center"/>
    </xf>
    <xf numFmtId="0" fontId="38" fillId="0" borderId="41" xfId="0" applyFont="1" applyBorder="1" applyAlignment="1">
      <alignment vertical="center"/>
    </xf>
    <xf numFmtId="0" fontId="38" fillId="0" borderId="84" xfId="0" applyFont="1" applyBorder="1" applyAlignment="1">
      <alignment vertical="center" wrapText="1"/>
    </xf>
    <xf numFmtId="0" fontId="38" fillId="0" borderId="81" xfId="0" applyFont="1" applyBorder="1" applyAlignment="1">
      <alignment vertical="center" wrapText="1"/>
    </xf>
    <xf numFmtId="0" fontId="38" fillId="0" borderId="23" xfId="0" applyFont="1" applyBorder="1" applyAlignment="1">
      <alignment vertical="center" wrapText="1"/>
    </xf>
    <xf numFmtId="0" fontId="38" fillId="0" borderId="24" xfId="0" applyFont="1" applyBorder="1" applyAlignment="1">
      <alignment vertical="center" wrapText="1"/>
    </xf>
    <xf numFmtId="0" fontId="38" fillId="0" borderId="41" xfId="0" applyFont="1" applyBorder="1" applyAlignment="1">
      <alignment vertical="center" wrapText="1"/>
    </xf>
    <xf numFmtId="0" fontId="38" fillId="2" borderId="84" xfId="0" applyFont="1" applyFill="1" applyBorder="1" applyAlignment="1">
      <alignment vertical="center" wrapText="1"/>
    </xf>
    <xf numFmtId="0" fontId="38" fillId="2" borderId="81" xfId="0" applyFont="1" applyFill="1" applyBorder="1" applyAlignment="1">
      <alignment vertical="center"/>
    </xf>
    <xf numFmtId="0" fontId="38" fillId="0" borderId="13" xfId="0" applyFont="1" applyBorder="1" applyAlignment="1">
      <alignment vertical="center"/>
    </xf>
    <xf numFmtId="0" fontId="38" fillId="0" borderId="31" xfId="0" applyFont="1" applyBorder="1" applyAlignment="1">
      <alignment vertical="center"/>
    </xf>
    <xf numFmtId="0" fontId="38" fillId="0" borderId="53" xfId="0" applyFont="1" applyBorder="1" applyAlignment="1">
      <alignment vertical="center" wrapText="1"/>
    </xf>
    <xf numFmtId="0" fontId="38" fillId="0" borderId="53" xfId="0" applyFont="1" applyBorder="1" applyAlignment="1">
      <alignment vertical="center"/>
    </xf>
    <xf numFmtId="0" fontId="37" fillId="0" borderId="0" xfId="0" applyFont="1" applyAlignment="1">
      <alignment vertical="center" wrapText="1"/>
    </xf>
    <xf numFmtId="0" fontId="37" fillId="0" borderId="0" xfId="0" applyFont="1" applyAlignment="1">
      <alignment vertical="center"/>
    </xf>
    <xf numFmtId="9" fontId="16" fillId="6" borderId="49" xfId="1" applyFont="1" applyFill="1" applyBorder="1" applyAlignment="1">
      <alignment horizontal="center" vertical="center" wrapText="1"/>
    </xf>
    <xf numFmtId="0" fontId="16" fillId="5" borderId="110" xfId="0" applyFont="1" applyFill="1" applyBorder="1" applyAlignment="1">
      <alignment vertical="center" wrapText="1"/>
    </xf>
    <xf numFmtId="0" fontId="19" fillId="6" borderId="49" xfId="0" applyFont="1" applyFill="1" applyBorder="1" applyAlignment="1">
      <alignment horizontal="center" vertical="center" wrapText="1"/>
    </xf>
    <xf numFmtId="0" fontId="5" fillId="2" borderId="49" xfId="0" applyFont="1" applyFill="1" applyBorder="1" applyAlignment="1">
      <alignment vertical="center" wrapText="1"/>
    </xf>
    <xf numFmtId="0" fontId="5" fillId="2" borderId="49" xfId="0" applyFont="1" applyFill="1" applyBorder="1" applyAlignment="1">
      <alignment horizontal="center" vertical="center" wrapText="1"/>
    </xf>
    <xf numFmtId="14" fontId="5" fillId="13" borderId="29" xfId="0" applyNumberFormat="1" applyFont="1" applyFill="1" applyBorder="1" applyAlignment="1">
      <alignment horizontal="center" vertical="center" wrapText="1"/>
    </xf>
    <xf numFmtId="0" fontId="5" fillId="0" borderId="29" xfId="0" applyFont="1" applyBorder="1"/>
    <xf numFmtId="0" fontId="12" fillId="0" borderId="11" xfId="0" applyFont="1" applyBorder="1" applyAlignment="1">
      <alignment horizontal="center" vertical="center"/>
    </xf>
    <xf numFmtId="0" fontId="5" fillId="0" borderId="2" xfId="0" applyFont="1" applyBorder="1"/>
    <xf numFmtId="10" fontId="14" fillId="0" borderId="2" xfId="1" applyNumberFormat="1" applyFont="1" applyBorder="1" applyAlignment="1">
      <alignment horizontal="center" vertical="center"/>
    </xf>
    <xf numFmtId="0" fontId="38" fillId="0" borderId="11" xfId="0" applyFont="1" applyBorder="1" applyAlignment="1">
      <alignment vertical="center" wrapText="1"/>
    </xf>
    <xf numFmtId="0" fontId="38" fillId="0" borderId="2" xfId="0" applyFont="1" applyBorder="1" applyAlignment="1">
      <alignment vertical="center" wrapText="1"/>
    </xf>
    <xf numFmtId="0" fontId="12" fillId="0" borderId="54" xfId="0" applyFont="1" applyBorder="1" applyAlignment="1">
      <alignment vertical="center" wrapText="1"/>
    </xf>
    <xf numFmtId="0" fontId="12" fillId="0" borderId="2" xfId="0" applyFont="1" applyBorder="1" applyAlignment="1">
      <alignment vertical="center" wrapText="1"/>
    </xf>
    <xf numFmtId="0" fontId="13" fillId="0" borderId="2" xfId="0" applyFont="1" applyBorder="1" applyAlignment="1">
      <alignment vertical="center" wrapText="1"/>
    </xf>
    <xf numFmtId="0" fontId="16" fillId="5" borderId="79" xfId="0" applyFont="1" applyFill="1" applyBorder="1" applyAlignment="1">
      <alignment vertical="center" wrapText="1"/>
    </xf>
    <xf numFmtId="0" fontId="19" fillId="6" borderId="80" xfId="0" applyFont="1" applyFill="1" applyBorder="1" applyAlignment="1">
      <alignment horizontal="center" vertical="center" wrapText="1"/>
    </xf>
    <xf numFmtId="9" fontId="16" fillId="6" borderId="80" xfId="1" applyFont="1" applyFill="1" applyBorder="1" applyAlignment="1">
      <alignment horizontal="center" vertical="center" wrapText="1"/>
    </xf>
    <xf numFmtId="0" fontId="12" fillId="2" borderId="80" xfId="0" applyFont="1" applyFill="1" applyBorder="1" applyAlignment="1">
      <alignment vertical="center" wrapText="1"/>
    </xf>
    <xf numFmtId="0" fontId="12" fillId="2" borderId="80" xfId="0" applyFont="1" applyFill="1" applyBorder="1" applyAlignment="1">
      <alignment horizontal="center" vertical="center" wrapText="1"/>
    </xf>
    <xf numFmtId="14" fontId="18" fillId="13" borderId="21" xfId="0" applyNumberFormat="1" applyFont="1" applyFill="1" applyBorder="1" applyAlignment="1">
      <alignment horizontal="center" vertical="center" wrapText="1"/>
    </xf>
    <xf numFmtId="0" fontId="5" fillId="0" borderId="21" xfId="0" applyFont="1" applyBorder="1"/>
    <xf numFmtId="0" fontId="5" fillId="0" borderId="81" xfId="0" applyFont="1" applyBorder="1"/>
    <xf numFmtId="0" fontId="38" fillId="0" borderId="84" xfId="0" applyFont="1" applyBorder="1" applyAlignment="1">
      <alignment vertical="center"/>
    </xf>
    <xf numFmtId="0" fontId="38" fillId="0" borderId="81" xfId="0" applyFont="1" applyBorder="1" applyAlignment="1">
      <alignment vertical="center"/>
    </xf>
    <xf numFmtId="10" fontId="12" fillId="24" borderId="81" xfId="1" applyNumberFormat="1" applyFont="1" applyFill="1" applyBorder="1" applyAlignment="1">
      <alignment horizontal="center" vertical="center"/>
    </xf>
    <xf numFmtId="10" fontId="47" fillId="5" borderId="58" xfId="0" applyNumberFormat="1" applyFont="1" applyFill="1" applyBorder="1" applyAlignment="1">
      <alignment horizontal="center" vertical="center"/>
    </xf>
    <xf numFmtId="10" fontId="47" fillId="16" borderId="58" xfId="0" applyNumberFormat="1" applyFont="1" applyFill="1" applyBorder="1" applyAlignment="1">
      <alignment horizontal="center" vertical="center"/>
    </xf>
    <xf numFmtId="0" fontId="44" fillId="0" borderId="110" xfId="0" applyFont="1" applyBorder="1" applyAlignment="1">
      <alignment horizontal="center" vertical="center"/>
    </xf>
    <xf numFmtId="0" fontId="44" fillId="0" borderId="49" xfId="0" applyFont="1" applyBorder="1" applyAlignment="1">
      <alignment horizontal="left" vertical="center" wrapText="1"/>
    </xf>
    <xf numFmtId="10" fontId="47" fillId="16" borderId="49" xfId="0" applyNumberFormat="1" applyFont="1" applyFill="1" applyBorder="1" applyAlignment="1">
      <alignment horizontal="center" vertical="center"/>
    </xf>
    <xf numFmtId="0" fontId="48" fillId="0" borderId="109" xfId="0" applyFont="1" applyBorder="1" applyAlignment="1">
      <alignment vertical="center" wrapText="1"/>
    </xf>
    <xf numFmtId="0" fontId="44" fillId="35" borderId="73" xfId="0" applyFont="1" applyFill="1" applyBorder="1" applyAlignment="1">
      <alignment horizontal="left" vertical="center" wrapText="1"/>
    </xf>
    <xf numFmtId="0" fontId="37" fillId="0" borderId="0" xfId="0" applyFont="1" applyAlignment="1">
      <alignment horizontal="center" vertical="center" wrapText="1"/>
    </xf>
    <xf numFmtId="0" fontId="57" fillId="30" borderId="30" xfId="0" applyFont="1" applyFill="1" applyBorder="1" applyAlignment="1">
      <alignment horizontal="left" vertical="center" wrapText="1"/>
    </xf>
    <xf numFmtId="0" fontId="38" fillId="30" borderId="30" xfId="0" applyFont="1" applyFill="1" applyBorder="1" applyAlignment="1">
      <alignment horizontal="left" vertical="center" wrapText="1"/>
    </xf>
    <xf numFmtId="0" fontId="58" fillId="30" borderId="30" xfId="0" applyFont="1" applyFill="1" applyBorder="1" applyAlignment="1">
      <alignment horizontal="center" vertical="center" wrapText="1"/>
    </xf>
    <xf numFmtId="0" fontId="12" fillId="0" borderId="1" xfId="0" applyFont="1" applyBorder="1" applyAlignment="1">
      <alignment horizontal="center" vertical="center"/>
    </xf>
    <xf numFmtId="10" fontId="26" fillId="0" borderId="13" xfId="1" applyNumberFormat="1" applyFont="1" applyBorder="1" applyAlignment="1">
      <alignment horizontal="center" vertical="center" shrinkToFit="1"/>
    </xf>
    <xf numFmtId="0" fontId="12" fillId="0" borderId="42" xfId="0" applyFont="1" applyBorder="1" applyAlignment="1">
      <alignment horizontal="center" vertical="center"/>
    </xf>
    <xf numFmtId="0" fontId="26" fillId="0" borderId="4" xfId="0" applyFont="1" applyBorder="1" applyAlignment="1">
      <alignment horizontal="center" vertical="center" wrapText="1"/>
    </xf>
    <xf numFmtId="10" fontId="26" fillId="0" borderId="4" xfId="1" applyNumberFormat="1" applyFont="1" applyBorder="1" applyAlignment="1">
      <alignment horizontal="center" vertical="center" shrinkToFit="1"/>
    </xf>
    <xf numFmtId="0" fontId="12" fillId="0" borderId="4" xfId="0" applyFont="1" applyBorder="1" applyAlignment="1">
      <alignment horizontal="center" vertical="center"/>
    </xf>
    <xf numFmtId="10" fontId="26" fillId="0" borderId="13" xfId="0" applyNumberFormat="1" applyFont="1" applyBorder="1" applyAlignment="1">
      <alignment horizontal="center" vertical="center" shrinkToFit="1"/>
    </xf>
    <xf numFmtId="0" fontId="12" fillId="0" borderId="13" xfId="0" applyFont="1" applyBorder="1" applyAlignment="1">
      <alignment horizontal="center" vertical="center"/>
    </xf>
    <xf numFmtId="10" fontId="26" fillId="0" borderId="42" xfId="0" applyNumberFormat="1" applyFont="1" applyBorder="1" applyAlignment="1">
      <alignment horizontal="center" vertical="center" shrinkToFit="1"/>
    </xf>
    <xf numFmtId="10" fontId="26" fillId="0" borderId="4" xfId="0" applyNumberFormat="1" applyFont="1" applyBorder="1" applyAlignment="1">
      <alignment horizontal="center" vertical="center" shrinkToFit="1"/>
    </xf>
    <xf numFmtId="0" fontId="5" fillId="3" borderId="1" xfId="0" applyFont="1" applyFill="1" applyBorder="1"/>
    <xf numFmtId="0" fontId="12" fillId="0" borderId="1" xfId="0" applyFont="1" applyBorder="1" applyAlignment="1">
      <alignment horizontal="center" vertical="center" wrapText="1"/>
    </xf>
    <xf numFmtId="0" fontId="12" fillId="2" borderId="1" xfId="0" applyFont="1" applyFill="1" applyBorder="1" applyAlignment="1">
      <alignment vertical="center" wrapText="1"/>
    </xf>
    <xf numFmtId="0" fontId="12" fillId="2" borderId="1" xfId="0" applyFont="1" applyFill="1" applyBorder="1" applyAlignment="1">
      <alignment vertical="center"/>
    </xf>
    <xf numFmtId="10" fontId="42" fillId="25" borderId="0" xfId="0" applyNumberFormat="1" applyFont="1" applyFill="1" applyAlignment="1">
      <alignment horizontal="center"/>
    </xf>
    <xf numFmtId="10" fontId="60" fillId="26" borderId="3" xfId="1" applyNumberFormat="1" applyFont="1" applyFill="1" applyBorder="1" applyAlignment="1">
      <alignment horizontal="center" vertical="center"/>
    </xf>
    <xf numFmtId="10" fontId="59" fillId="17" borderId="27" xfId="0" applyNumberFormat="1" applyFont="1" applyFill="1" applyBorder="1" applyAlignment="1">
      <alignment horizontal="center" vertical="center" wrapText="1"/>
    </xf>
    <xf numFmtId="10" fontId="59" fillId="0" borderId="64" xfId="0" applyNumberFormat="1" applyFont="1" applyBorder="1" applyAlignment="1">
      <alignment vertical="center" wrapText="1"/>
    </xf>
    <xf numFmtId="10" fontId="59" fillId="0" borderId="0" xfId="0" applyNumberFormat="1" applyFont="1" applyAlignment="1">
      <alignment vertical="center" wrapText="1"/>
    </xf>
    <xf numFmtId="10" fontId="59" fillId="17" borderId="21" xfId="0" applyNumberFormat="1" applyFont="1" applyFill="1" applyBorder="1" applyAlignment="1">
      <alignment horizontal="center" vertical="center" wrapText="1"/>
    </xf>
    <xf numFmtId="0" fontId="7" fillId="8" borderId="11" xfId="0" applyFont="1" applyFill="1" applyBorder="1" applyAlignment="1">
      <alignment horizontal="center" vertical="center" wrapText="1" readingOrder="1"/>
    </xf>
    <xf numFmtId="0" fontId="7" fillId="8" borderId="2" xfId="0" applyFont="1" applyFill="1" applyBorder="1" applyAlignment="1">
      <alignment horizontal="center" vertical="center" wrapText="1" readingOrder="1"/>
    </xf>
    <xf numFmtId="0" fontId="9" fillId="10" borderId="2" xfId="0" applyFont="1" applyFill="1" applyBorder="1" applyAlignment="1">
      <alignment horizontal="center" vertical="center" wrapText="1" readingOrder="1"/>
    </xf>
    <xf numFmtId="9" fontId="7" fillId="8" borderId="2" xfId="1" applyFont="1" applyFill="1" applyBorder="1" applyAlignment="1" applyProtection="1">
      <alignment horizontal="center" vertical="center" wrapText="1" readingOrder="1"/>
      <protection locked="0"/>
    </xf>
    <xf numFmtId="10" fontId="7" fillId="8" borderId="47" xfId="1" applyNumberFormat="1" applyFont="1" applyFill="1" applyBorder="1" applyAlignment="1" applyProtection="1">
      <alignment horizontal="center" vertical="center" wrapText="1" readingOrder="1"/>
      <protection locked="0"/>
    </xf>
    <xf numFmtId="0" fontId="57" fillId="0" borderId="30" xfId="0" applyFont="1" applyBorder="1" applyAlignment="1">
      <alignment vertical="center" wrapText="1"/>
    </xf>
    <xf numFmtId="0" fontId="38" fillId="30" borderId="21" xfId="0" applyFont="1" applyFill="1" applyBorder="1" applyAlignment="1">
      <alignment horizontal="center" vertical="center" wrapText="1"/>
    </xf>
    <xf numFmtId="0" fontId="38" fillId="30" borderId="0" xfId="0" applyFont="1" applyFill="1" applyAlignment="1">
      <alignment horizontal="left" vertical="center" wrapText="1"/>
    </xf>
    <xf numFmtId="0" fontId="54" fillId="29" borderId="112" xfId="0" applyFont="1" applyFill="1" applyBorder="1" applyAlignment="1">
      <alignment horizontal="center" vertical="center" wrapText="1"/>
    </xf>
    <xf numFmtId="0" fontId="55" fillId="29" borderId="113" xfId="0" applyFont="1" applyFill="1" applyBorder="1" applyAlignment="1">
      <alignment horizontal="center" vertical="center" wrapText="1"/>
    </xf>
    <xf numFmtId="0" fontId="55" fillId="29" borderId="19" xfId="0" applyFont="1" applyFill="1" applyBorder="1" applyAlignment="1">
      <alignment horizontal="center" vertical="center" wrapText="1"/>
    </xf>
    <xf numFmtId="0" fontId="38" fillId="30" borderId="17" xfId="0" applyFont="1" applyFill="1" applyBorder="1" applyAlignment="1">
      <alignment horizontal="center" vertical="center" wrapText="1"/>
    </xf>
    <xf numFmtId="0" fontId="63" fillId="0" borderId="0" xfId="0" applyFont="1" applyAlignment="1">
      <alignment horizontal="left" vertical="top" wrapText="1"/>
    </xf>
    <xf numFmtId="0" fontId="27" fillId="3" borderId="114" xfId="2" applyFont="1" applyFill="1" applyBorder="1" applyAlignment="1">
      <alignment horizontal="center" vertical="center" wrapText="1"/>
    </xf>
    <xf numFmtId="0" fontId="27" fillId="3" borderId="4" xfId="2" applyFont="1" applyFill="1" applyBorder="1" applyAlignment="1">
      <alignment horizontal="center" vertical="center" wrapText="1"/>
    </xf>
    <xf numFmtId="0" fontId="5" fillId="0" borderId="42" xfId="0" applyFont="1" applyBorder="1" applyAlignment="1">
      <alignment vertical="center" wrapText="1"/>
    </xf>
    <xf numFmtId="0" fontId="5" fillId="0" borderId="53" xfId="0" applyFont="1" applyBorder="1" applyAlignment="1">
      <alignment horizontal="center" vertical="center" wrapText="1"/>
    </xf>
    <xf numFmtId="0" fontId="5" fillId="2" borderId="73" xfId="0" applyFont="1" applyFill="1" applyBorder="1" applyAlignment="1">
      <alignment vertical="center" wrapText="1"/>
    </xf>
    <xf numFmtId="0" fontId="5" fillId="0" borderId="73" xfId="0" applyFont="1" applyBorder="1" applyAlignment="1">
      <alignment horizontal="center" vertical="center" wrapText="1"/>
    </xf>
    <xf numFmtId="0" fontId="26" fillId="3" borderId="1" xfId="2" applyFont="1" applyFill="1" applyBorder="1" applyAlignment="1">
      <alignment horizontal="center" vertical="center" wrapText="1"/>
    </xf>
    <xf numFmtId="164" fontId="26" fillId="0" borderId="13" xfId="0" applyNumberFormat="1" applyFont="1" applyBorder="1" applyAlignment="1">
      <alignment horizontal="center" vertical="center" wrapText="1"/>
    </xf>
    <xf numFmtId="164" fontId="26" fillId="0" borderId="13" xfId="0" applyNumberFormat="1" applyFont="1" applyBorder="1" applyAlignment="1">
      <alignment horizontal="center" vertical="center" shrinkToFit="1"/>
    </xf>
    <xf numFmtId="164" fontId="26" fillId="0" borderId="1" xfId="0" applyNumberFormat="1" applyFont="1" applyBorder="1" applyAlignment="1">
      <alignment horizontal="center" vertical="center" wrapText="1"/>
    </xf>
    <xf numFmtId="164" fontId="26" fillId="0" borderId="1" xfId="0" applyNumberFormat="1" applyFont="1" applyBorder="1" applyAlignment="1">
      <alignment horizontal="center" vertical="center" shrinkToFit="1"/>
    </xf>
    <xf numFmtId="164" fontId="26" fillId="0" borderId="4" xfId="0" applyNumberFormat="1" applyFont="1" applyBorder="1" applyAlignment="1">
      <alignment horizontal="center" vertical="center" wrapText="1"/>
    </xf>
    <xf numFmtId="164" fontId="26" fillId="0" borderId="4" xfId="0" applyNumberFormat="1" applyFont="1" applyBorder="1" applyAlignment="1">
      <alignment horizontal="center" vertical="center" shrinkToFit="1"/>
    </xf>
    <xf numFmtId="164" fontId="27" fillId="0" borderId="1" xfId="0" applyNumberFormat="1" applyFont="1" applyBorder="1" applyAlignment="1">
      <alignment horizontal="center" vertical="center" wrapText="1"/>
    </xf>
    <xf numFmtId="164" fontId="27" fillId="0" borderId="1" xfId="0" applyNumberFormat="1" applyFont="1" applyBorder="1" applyAlignment="1">
      <alignment horizontal="center" vertical="center" shrinkToFit="1"/>
    </xf>
    <xf numFmtId="164" fontId="27" fillId="0" borderId="4" xfId="0" applyNumberFormat="1" applyFont="1" applyBorder="1" applyAlignment="1">
      <alignment horizontal="center" vertical="center" wrapText="1"/>
    </xf>
    <xf numFmtId="164" fontId="27" fillId="0" borderId="114" xfId="0" applyNumberFormat="1" applyFont="1" applyBorder="1" applyAlignment="1">
      <alignment horizontal="center" vertical="center" wrapText="1"/>
    </xf>
    <xf numFmtId="164" fontId="12" fillId="0" borderId="13" xfId="0" applyNumberFormat="1" applyFont="1" applyBorder="1" applyAlignment="1">
      <alignment horizontal="center" vertical="center" wrapText="1"/>
    </xf>
    <xf numFmtId="164" fontId="12" fillId="3" borderId="36" xfId="0" applyNumberFormat="1" applyFont="1" applyFill="1" applyBorder="1" applyAlignment="1">
      <alignment horizontal="center" vertical="center" wrapText="1"/>
    </xf>
    <xf numFmtId="164" fontId="12" fillId="0" borderId="42" xfId="0" applyNumberFormat="1" applyFont="1" applyBorder="1" applyAlignment="1">
      <alignment horizontal="center" vertical="center" wrapText="1"/>
    </xf>
    <xf numFmtId="164" fontId="12" fillId="3" borderId="40" xfId="0" applyNumberFormat="1" applyFont="1" applyFill="1" applyBorder="1" applyAlignment="1">
      <alignment horizontal="center" vertical="center" wrapText="1"/>
    </xf>
    <xf numFmtId="164" fontId="12" fillId="3" borderId="13" xfId="0" applyNumberFormat="1"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64" fontId="12" fillId="3" borderId="26"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5" fillId="3" borderId="42" xfId="0" applyNumberFormat="1" applyFont="1" applyFill="1" applyBorder="1" applyAlignment="1">
      <alignment horizontal="center" vertical="center" wrapText="1"/>
    </xf>
    <xf numFmtId="164" fontId="5" fillId="3" borderId="40" xfId="0" applyNumberFormat="1" applyFont="1" applyFill="1" applyBorder="1" applyAlignment="1">
      <alignment horizontal="center" vertical="center" wrapText="1"/>
    </xf>
    <xf numFmtId="164" fontId="12" fillId="3" borderId="81" xfId="0" applyNumberFormat="1" applyFont="1" applyFill="1" applyBorder="1" applyAlignment="1">
      <alignment horizontal="center" vertical="center" wrapText="1"/>
    </xf>
    <xf numFmtId="164" fontId="12" fillId="3" borderId="83" xfId="0" applyNumberFormat="1" applyFont="1" applyFill="1" applyBorder="1" applyAlignment="1">
      <alignment horizontal="center" vertical="center" wrapText="1"/>
    </xf>
    <xf numFmtId="164" fontId="5" fillId="3" borderId="23" xfId="0" applyNumberFormat="1" applyFont="1" applyFill="1" applyBorder="1" applyAlignment="1">
      <alignment horizontal="center" vertical="center" wrapText="1"/>
    </xf>
    <xf numFmtId="164" fontId="5" fillId="3" borderId="89" xfId="0" applyNumberFormat="1" applyFont="1" applyFill="1" applyBorder="1" applyAlignment="1">
      <alignment horizontal="center" vertical="center" wrapText="1"/>
    </xf>
    <xf numFmtId="164" fontId="5" fillId="3" borderId="8" xfId="0" applyNumberFormat="1" applyFont="1" applyFill="1" applyBorder="1" applyAlignment="1">
      <alignment horizontal="center" vertical="center" wrapText="1"/>
    </xf>
    <xf numFmtId="164" fontId="5" fillId="3" borderId="25" xfId="0" applyNumberFormat="1" applyFont="1" applyFill="1" applyBorder="1" applyAlignment="1">
      <alignment horizontal="center" vertical="center" wrapText="1"/>
    </xf>
    <xf numFmtId="164" fontId="5" fillId="3" borderId="31" xfId="0" applyNumberFormat="1" applyFont="1" applyFill="1" applyBorder="1" applyAlignment="1">
      <alignment horizontal="center" vertical="center" wrapText="1"/>
    </xf>
    <xf numFmtId="164" fontId="5" fillId="3" borderId="30" xfId="0" applyNumberFormat="1" applyFont="1" applyFill="1" applyBorder="1" applyAlignment="1">
      <alignment horizontal="center" vertical="center" wrapText="1"/>
    </xf>
    <xf numFmtId="164" fontId="5" fillId="3" borderId="81" xfId="0" applyNumberFormat="1" applyFont="1" applyFill="1" applyBorder="1" applyAlignment="1">
      <alignment horizontal="center" vertical="center" wrapText="1"/>
    </xf>
    <xf numFmtId="164" fontId="12" fillId="3" borderId="85" xfId="0" applyNumberFormat="1" applyFont="1" applyFill="1" applyBorder="1" applyAlignment="1">
      <alignment horizontal="center" vertical="center" wrapText="1"/>
    </xf>
    <xf numFmtId="164" fontId="12" fillId="2" borderId="75" xfId="0" applyNumberFormat="1" applyFont="1" applyFill="1" applyBorder="1" applyAlignment="1">
      <alignment horizontal="center" vertical="center"/>
    </xf>
    <xf numFmtId="164" fontId="12" fillId="0" borderId="69" xfId="0" applyNumberFormat="1" applyFont="1" applyBorder="1" applyAlignment="1">
      <alignment horizontal="center" vertical="center"/>
    </xf>
    <xf numFmtId="164" fontId="12" fillId="2" borderId="73" xfId="0" applyNumberFormat="1" applyFont="1" applyFill="1" applyBorder="1" applyAlignment="1">
      <alignment horizontal="center" vertical="center"/>
    </xf>
    <xf numFmtId="164" fontId="12" fillId="0" borderId="91" xfId="0" applyNumberFormat="1" applyFont="1" applyBorder="1" applyAlignment="1">
      <alignment horizontal="center" vertical="center"/>
    </xf>
    <xf numFmtId="164" fontId="18" fillId="2" borderId="80" xfId="0" applyNumberFormat="1" applyFont="1" applyFill="1" applyBorder="1" applyAlignment="1">
      <alignment horizontal="center" vertical="center"/>
    </xf>
    <xf numFmtId="164" fontId="18" fillId="0" borderId="111" xfId="0" applyNumberFormat="1" applyFont="1" applyBorder="1" applyAlignment="1">
      <alignment horizontal="center" vertical="center"/>
    </xf>
    <xf numFmtId="164" fontId="5" fillId="2" borderId="49" xfId="0" applyNumberFormat="1" applyFont="1" applyFill="1" applyBorder="1" applyAlignment="1">
      <alignment horizontal="center" vertical="center"/>
    </xf>
    <xf numFmtId="164" fontId="5" fillId="0" borderId="50" xfId="0" applyNumberFormat="1" applyFont="1" applyBorder="1" applyAlignment="1">
      <alignment horizontal="center" vertical="center"/>
    </xf>
    <xf numFmtId="164" fontId="12" fillId="0" borderId="75" xfId="0" applyNumberFormat="1" applyFont="1" applyBorder="1" applyAlignment="1">
      <alignment horizontal="center" vertical="center" wrapText="1"/>
    </xf>
    <xf numFmtId="164" fontId="12" fillId="3" borderId="92" xfId="0" applyNumberFormat="1" applyFont="1" applyFill="1" applyBorder="1" applyAlignment="1">
      <alignment horizontal="center" vertical="center" wrapText="1"/>
    </xf>
    <xf numFmtId="164" fontId="12" fillId="0" borderId="73" xfId="0" applyNumberFormat="1" applyFont="1" applyBorder="1" applyAlignment="1">
      <alignment horizontal="center" vertical="center" wrapText="1"/>
    </xf>
    <xf numFmtId="164" fontId="12" fillId="3" borderId="93" xfId="0" applyNumberFormat="1" applyFont="1" applyFill="1" applyBorder="1" applyAlignment="1">
      <alignment horizontal="center" vertical="center" wrapText="1"/>
    </xf>
    <xf numFmtId="0" fontId="44" fillId="0" borderId="27" xfId="0" applyFont="1" applyBorder="1" applyAlignment="1">
      <alignment horizontal="center" vertical="center"/>
    </xf>
    <xf numFmtId="0" fontId="44" fillId="0" borderId="17" xfId="0" applyFont="1" applyBorder="1" applyAlignment="1">
      <alignment horizontal="center" vertical="center"/>
    </xf>
    <xf numFmtId="0" fontId="44" fillId="16" borderId="19" xfId="0" applyFont="1" applyFill="1" applyBorder="1" applyAlignment="1">
      <alignment horizontal="center" vertical="center" wrapText="1"/>
    </xf>
    <xf numFmtId="0" fontId="44" fillId="16" borderId="59" xfId="0" applyFont="1" applyFill="1" applyBorder="1" applyAlignment="1">
      <alignment horizontal="center" vertical="center" wrapText="1"/>
    </xf>
    <xf numFmtId="0" fontId="44" fillId="18" borderId="27" xfId="0" applyFont="1" applyFill="1" applyBorder="1" applyAlignment="1">
      <alignment horizontal="center" vertical="center" wrapText="1"/>
    </xf>
    <xf numFmtId="0" fontId="44" fillId="18" borderId="17" xfId="0" applyFont="1" applyFill="1" applyBorder="1" applyAlignment="1">
      <alignment horizontal="center" vertical="center" wrapText="1"/>
    </xf>
    <xf numFmtId="14" fontId="7" fillId="8" borderId="18" xfId="0" applyNumberFormat="1" applyFont="1" applyFill="1" applyBorder="1" applyAlignment="1">
      <alignment horizontal="center" vertical="center" wrapText="1" readingOrder="1"/>
    </xf>
    <xf numFmtId="14" fontId="7" fillId="8" borderId="19" xfId="0" applyNumberFormat="1" applyFont="1" applyFill="1" applyBorder="1" applyAlignment="1">
      <alignment horizontal="center" vertical="center" wrapText="1" readingOrder="1"/>
    </xf>
    <xf numFmtId="14" fontId="7" fillId="8" borderId="59" xfId="0" applyNumberFormat="1" applyFont="1" applyFill="1" applyBorder="1" applyAlignment="1">
      <alignment horizontal="center" vertical="center" wrapText="1" readingOrder="1"/>
    </xf>
    <xf numFmtId="0" fontId="6" fillId="4" borderId="58" xfId="0" applyFont="1" applyFill="1" applyBorder="1" applyAlignment="1">
      <alignment horizontal="center" vertical="center" wrapText="1"/>
    </xf>
    <xf numFmtId="0" fontId="6" fillId="4" borderId="48" xfId="0" applyFont="1" applyFill="1" applyBorder="1" applyAlignment="1">
      <alignment horizontal="center" vertical="center" wrapText="1"/>
    </xf>
    <xf numFmtId="0" fontId="6" fillId="4" borderId="60" xfId="0" applyFont="1" applyFill="1" applyBorder="1" applyAlignment="1">
      <alignment horizontal="center" vertical="center" wrapText="1"/>
    </xf>
    <xf numFmtId="0" fontId="6" fillId="4" borderId="66" xfId="0" applyFont="1" applyFill="1" applyBorder="1" applyAlignment="1">
      <alignment horizontal="center" vertical="center" wrapText="1"/>
    </xf>
    <xf numFmtId="14" fontId="39" fillId="8" borderId="18" xfId="0" applyNumberFormat="1" applyFont="1" applyFill="1" applyBorder="1" applyAlignment="1">
      <alignment horizontal="center" vertical="center" wrapText="1" readingOrder="1"/>
    </xf>
    <xf numFmtId="14" fontId="39" fillId="8" borderId="19" xfId="0" applyNumberFormat="1" applyFont="1" applyFill="1" applyBorder="1" applyAlignment="1">
      <alignment horizontal="center" vertical="center" wrapText="1" readingOrder="1"/>
    </xf>
    <xf numFmtId="14" fontId="39" fillId="8" borderId="59" xfId="0" applyNumberFormat="1" applyFont="1" applyFill="1" applyBorder="1" applyAlignment="1">
      <alignment horizontal="center" vertical="center" wrapText="1" readingOrder="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59" xfId="0" applyFont="1" applyBorder="1" applyAlignment="1">
      <alignment horizontal="center" vertical="center"/>
    </xf>
    <xf numFmtId="0" fontId="21" fillId="0" borderId="24" xfId="0" applyFont="1" applyBorder="1" applyAlignment="1">
      <alignment horizontal="center" vertical="center"/>
    </xf>
    <xf numFmtId="0" fontId="21" fillId="0" borderId="1" xfId="0" applyFont="1" applyBorder="1" applyAlignment="1">
      <alignment horizontal="center" vertical="center"/>
    </xf>
    <xf numFmtId="0" fontId="17" fillId="0" borderId="1" xfId="0" applyFont="1" applyBorder="1" applyAlignment="1">
      <alignment horizontal="left" vertical="center"/>
    </xf>
    <xf numFmtId="0" fontId="6" fillId="4" borderId="49" xfId="0" applyFont="1" applyFill="1" applyBorder="1" applyAlignment="1">
      <alignment horizontal="center" vertical="center" wrapText="1"/>
    </xf>
    <xf numFmtId="0" fontId="6" fillId="12" borderId="29" xfId="0" applyFont="1" applyFill="1" applyBorder="1" applyAlignment="1">
      <alignment horizontal="center" vertical="center" wrapText="1"/>
    </xf>
    <xf numFmtId="0" fontId="50" fillId="22" borderId="65" xfId="0" applyFont="1" applyFill="1" applyBorder="1" applyAlignment="1">
      <alignment horizontal="center" vertical="center" wrapText="1" readingOrder="1"/>
    </xf>
    <xf numFmtId="0" fontId="50" fillId="22" borderId="30" xfId="0" applyFont="1" applyFill="1" applyBorder="1" applyAlignment="1">
      <alignment horizontal="center" vertical="center" wrapText="1" readingOrder="1"/>
    </xf>
    <xf numFmtId="0" fontId="34" fillId="0" borderId="27" xfId="0" applyFont="1" applyBorder="1" applyAlignment="1">
      <alignment horizontal="center" vertical="center" textRotation="255"/>
    </xf>
    <xf numFmtId="0" fontId="34" fillId="0" borderId="29" xfId="0" applyFont="1" applyBorder="1" applyAlignment="1">
      <alignment horizontal="center" vertical="center" textRotation="255"/>
    </xf>
    <xf numFmtId="0" fontId="34" fillId="0" borderId="64" xfId="0" applyFont="1" applyBorder="1" applyAlignment="1">
      <alignment horizontal="center" vertical="center" textRotation="255"/>
    </xf>
    <xf numFmtId="0" fontId="34" fillId="0" borderId="65" xfId="0" applyFont="1" applyBorder="1" applyAlignment="1">
      <alignment horizontal="center" vertical="center" textRotation="255"/>
    </xf>
    <xf numFmtId="0" fontId="33" fillId="0" borderId="27" xfId="0" applyFont="1" applyBorder="1" applyAlignment="1">
      <alignment horizontal="center" vertical="center" wrapText="1"/>
    </xf>
    <xf numFmtId="0" fontId="33" fillId="0" borderId="17" xfId="0" applyFont="1" applyBorder="1" applyAlignment="1">
      <alignment horizontal="center" vertical="center" wrapText="1"/>
    </xf>
    <xf numFmtId="9" fontId="11" fillId="6" borderId="35" xfId="1" applyFont="1" applyFill="1" applyBorder="1" applyAlignment="1">
      <alignment horizontal="center" vertical="center" wrapText="1"/>
    </xf>
    <xf numFmtId="9" fontId="11" fillId="6" borderId="53" xfId="1" applyFont="1" applyFill="1" applyBorder="1" applyAlignment="1">
      <alignment horizontal="center" vertical="center" wrapText="1"/>
    </xf>
    <xf numFmtId="0" fontId="6" fillId="4" borderId="57" xfId="0" applyFont="1" applyFill="1" applyBorder="1" applyAlignment="1">
      <alignment horizontal="center" vertical="center" wrapText="1"/>
    </xf>
    <xf numFmtId="0" fontId="6" fillId="4" borderId="63" xfId="0" applyFont="1" applyFill="1" applyBorder="1" applyAlignment="1">
      <alignment horizontal="center" vertical="center" wrapText="1"/>
    </xf>
    <xf numFmtId="0" fontId="16" fillId="5" borderId="74" xfId="0" applyFont="1" applyFill="1" applyBorder="1" applyAlignment="1">
      <alignment vertical="center" wrapText="1"/>
    </xf>
    <xf numFmtId="0" fontId="16" fillId="5" borderId="72" xfId="0" applyFont="1" applyFill="1" applyBorder="1" applyAlignment="1">
      <alignment vertical="center" wrapText="1"/>
    </xf>
    <xf numFmtId="0" fontId="11" fillId="5" borderId="32" xfId="0" applyFont="1" applyFill="1" applyBorder="1" applyAlignment="1">
      <alignment vertical="center" wrapText="1"/>
    </xf>
    <xf numFmtId="0" fontId="11" fillId="5" borderId="54" xfId="0" applyFont="1" applyFill="1" applyBorder="1" applyAlignment="1">
      <alignment vertical="center" wrapText="1"/>
    </xf>
    <xf numFmtId="0" fontId="11" fillId="5" borderId="56" xfId="0" applyFont="1" applyFill="1" applyBorder="1" applyAlignment="1">
      <alignment vertical="center" wrapText="1"/>
    </xf>
    <xf numFmtId="9" fontId="11" fillId="6" borderId="75" xfId="1" applyFont="1" applyFill="1" applyBorder="1" applyAlignment="1">
      <alignment horizontal="center" vertical="center" wrapText="1"/>
    </xf>
    <xf numFmtId="9" fontId="11" fillId="6" borderId="73" xfId="1" applyFont="1" applyFill="1" applyBorder="1" applyAlignment="1">
      <alignment horizontal="center" vertical="center" wrapText="1"/>
    </xf>
    <xf numFmtId="0" fontId="35" fillId="5" borderId="32" xfId="0" applyFont="1" applyFill="1" applyBorder="1" applyAlignment="1">
      <alignment horizontal="center" vertical="center" wrapText="1"/>
    </xf>
    <xf numFmtId="0" fontId="35" fillId="5" borderId="56" xfId="0" applyFont="1" applyFill="1" applyBorder="1" applyAlignment="1">
      <alignment horizontal="center" vertical="center" wrapText="1"/>
    </xf>
    <xf numFmtId="0" fontId="15" fillId="5" borderId="78" xfId="0" applyFont="1" applyFill="1" applyBorder="1" applyAlignment="1">
      <alignment horizontal="left" vertical="center" wrapText="1"/>
    </xf>
    <xf numFmtId="0" fontId="15" fillId="5" borderId="52" xfId="0" applyFont="1" applyFill="1" applyBorder="1" applyAlignment="1">
      <alignment horizontal="left" vertical="center" wrapText="1"/>
    </xf>
    <xf numFmtId="0" fontId="15" fillId="5" borderId="51" xfId="0" applyFont="1" applyFill="1" applyBorder="1" applyAlignment="1">
      <alignment horizontal="left" vertical="center" wrapText="1"/>
    </xf>
    <xf numFmtId="0" fontId="10" fillId="5" borderId="74" xfId="0" applyFont="1" applyFill="1" applyBorder="1" applyAlignment="1">
      <alignment horizontal="left" vertical="center" wrapText="1"/>
    </xf>
    <xf numFmtId="0" fontId="10" fillId="5" borderId="72" xfId="0" applyFont="1" applyFill="1" applyBorder="1" applyAlignment="1">
      <alignment horizontal="left" vertical="center" wrapText="1"/>
    </xf>
    <xf numFmtId="0" fontId="10" fillId="5" borderId="18" xfId="0" applyFont="1" applyFill="1" applyBorder="1" applyAlignment="1">
      <alignment horizontal="left" vertical="center" wrapText="1"/>
    </xf>
    <xf numFmtId="0" fontId="10" fillId="5" borderId="64" xfId="0" applyFont="1" applyFill="1" applyBorder="1" applyAlignment="1">
      <alignment horizontal="left" vertical="center" wrapText="1"/>
    </xf>
    <xf numFmtId="0" fontId="10" fillId="5" borderId="65" xfId="0" applyFont="1" applyFill="1" applyBorder="1" applyAlignment="1">
      <alignment horizontal="left" vertical="center" wrapText="1"/>
    </xf>
    <xf numFmtId="10" fontId="12" fillId="23" borderId="35" xfId="0" applyNumberFormat="1" applyFont="1" applyFill="1" applyBorder="1" applyAlignment="1">
      <alignment horizontal="center" vertical="center"/>
    </xf>
    <xf numFmtId="10" fontId="12" fillId="23" borderId="53" xfId="0" applyNumberFormat="1" applyFont="1" applyFill="1" applyBorder="1" applyAlignment="1">
      <alignment horizontal="center" vertical="center"/>
    </xf>
    <xf numFmtId="9" fontId="11" fillId="6" borderId="13" xfId="1" applyFont="1" applyFill="1" applyBorder="1" applyAlignment="1">
      <alignment horizontal="center" vertical="center" wrapText="1"/>
    </xf>
    <xf numFmtId="9" fontId="11" fillId="6" borderId="1" xfId="1" applyFont="1" applyFill="1" applyBorder="1" applyAlignment="1">
      <alignment horizontal="center" vertical="center" wrapText="1"/>
    </xf>
    <xf numFmtId="9" fontId="11" fillId="6" borderId="42" xfId="1" applyFont="1" applyFill="1" applyBorder="1" applyAlignment="1">
      <alignment horizontal="center" vertical="center" wrapText="1"/>
    </xf>
    <xf numFmtId="9" fontId="16" fillId="6" borderId="90" xfId="1" applyFont="1" applyFill="1" applyBorder="1" applyAlignment="1">
      <alignment horizontal="center" vertical="center" wrapText="1"/>
    </xf>
    <xf numFmtId="9" fontId="16" fillId="6" borderId="44" xfId="1" applyFont="1" applyFill="1" applyBorder="1" applyAlignment="1">
      <alignment horizontal="center" vertical="center" wrapText="1"/>
    </xf>
    <xf numFmtId="10" fontId="12" fillId="23" borderId="2" xfId="0" applyNumberFormat="1" applyFont="1" applyFill="1" applyBorder="1" applyAlignment="1">
      <alignment horizontal="center" vertical="center"/>
    </xf>
    <xf numFmtId="10" fontId="12" fillId="24" borderId="35" xfId="1" applyNumberFormat="1" applyFont="1" applyFill="1" applyBorder="1" applyAlignment="1">
      <alignment horizontal="center" vertical="center"/>
    </xf>
    <xf numFmtId="10" fontId="12" fillId="24" borderId="53" xfId="1" applyNumberFormat="1" applyFont="1" applyFill="1" applyBorder="1" applyAlignment="1">
      <alignment horizontal="center" vertical="center"/>
    </xf>
    <xf numFmtId="0" fontId="23" fillId="0" borderId="0" xfId="0" applyFont="1" applyAlignment="1">
      <alignment horizontal="center" vertical="center" wrapText="1"/>
    </xf>
    <xf numFmtId="0" fontId="23" fillId="0" borderId="11"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31" xfId="0" applyFont="1" applyBorder="1" applyAlignment="1">
      <alignment horizontal="center" vertical="center" wrapText="1"/>
    </xf>
    <xf numFmtId="0" fontId="22" fillId="0" borderId="1" xfId="0" applyFont="1" applyBorder="1" applyAlignment="1">
      <alignment horizontal="center" vertical="top"/>
    </xf>
    <xf numFmtId="0" fontId="22" fillId="0" borderId="4" xfId="0" applyFont="1" applyBorder="1" applyAlignment="1">
      <alignment horizontal="center" vertical="top"/>
    </xf>
    <xf numFmtId="0" fontId="23" fillId="14" borderId="32" xfId="0" applyFont="1" applyFill="1" applyBorder="1" applyAlignment="1">
      <alignment horizontal="center" vertical="center" wrapText="1"/>
    </xf>
    <xf numFmtId="0" fontId="23" fillId="14" borderId="5" xfId="0" applyFont="1" applyFill="1" applyBorder="1" applyAlignment="1">
      <alignment horizontal="center" vertical="center" wrapText="1"/>
    </xf>
    <xf numFmtId="0" fontId="23" fillId="14" borderId="19" xfId="0" applyFont="1" applyFill="1" applyBorder="1" applyAlignment="1">
      <alignment horizontal="center" vertical="center" wrapText="1"/>
    </xf>
    <xf numFmtId="0" fontId="23" fillId="14" borderId="33" xfId="0" applyFont="1" applyFill="1" applyBorder="1" applyAlignment="1">
      <alignment horizontal="center" vertical="center" wrapText="1"/>
    </xf>
    <xf numFmtId="0" fontId="23" fillId="14" borderId="25" xfId="0" applyFont="1" applyFill="1" applyBorder="1" applyAlignment="1">
      <alignment horizontal="center" vertical="center" wrapText="1"/>
    </xf>
    <xf numFmtId="0" fontId="23" fillId="14" borderId="8" xfId="0" applyFont="1" applyFill="1" applyBorder="1" applyAlignment="1">
      <alignment horizontal="center" vertical="center" wrapText="1"/>
    </xf>
    <xf numFmtId="0" fontId="23" fillId="14" borderId="34" xfId="0" applyFont="1" applyFill="1" applyBorder="1" applyAlignment="1">
      <alignment horizontal="center" vertical="center" wrapText="1"/>
    </xf>
    <xf numFmtId="0" fontId="23" fillId="14" borderId="38" xfId="0" applyFont="1" applyFill="1" applyBorder="1" applyAlignment="1">
      <alignment horizontal="center" vertical="center" wrapText="1"/>
    </xf>
    <xf numFmtId="0" fontId="23" fillId="14" borderId="35" xfId="0" applyFont="1" applyFill="1" applyBorder="1" applyAlignment="1">
      <alignment horizontal="center" vertical="center" wrapText="1"/>
    </xf>
    <xf numFmtId="0" fontId="23" fillId="14" borderId="3" xfId="0" applyFont="1" applyFill="1" applyBorder="1" applyAlignment="1">
      <alignment horizontal="center" vertical="center" wrapText="1"/>
    </xf>
    <xf numFmtId="0" fontId="23" fillId="14" borderId="36" xfId="0" applyFont="1" applyFill="1" applyBorder="1" applyAlignment="1">
      <alignment horizontal="center" vertical="center" wrapText="1"/>
    </xf>
    <xf numFmtId="0" fontId="23" fillId="14" borderId="37" xfId="0" applyFont="1" applyFill="1" applyBorder="1" applyAlignment="1">
      <alignment horizontal="center" vertical="center" wrapText="1"/>
    </xf>
    <xf numFmtId="0" fontId="26" fillId="0" borderId="40" xfId="0" applyFont="1" applyBorder="1" applyAlignment="1">
      <alignment horizontal="center" vertical="center" wrapText="1"/>
    </xf>
    <xf numFmtId="0" fontId="26" fillId="0" borderId="41"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41" xfId="0" applyFont="1" applyBorder="1" applyAlignment="1">
      <alignment horizontal="center" vertical="center" wrapText="1"/>
    </xf>
    <xf numFmtId="0" fontId="26" fillId="0" borderId="40" xfId="0" applyFont="1" applyBorder="1" applyAlignment="1">
      <alignment horizontal="left" vertical="center" wrapText="1"/>
    </xf>
    <xf numFmtId="0" fontId="26" fillId="0" borderId="43" xfId="0" applyFont="1" applyBorder="1" applyAlignment="1">
      <alignment horizontal="left" vertical="center" wrapText="1"/>
    </xf>
    <xf numFmtId="0" fontId="23" fillId="14" borderId="2" xfId="0" applyFont="1" applyFill="1" applyBorder="1" applyAlignment="1">
      <alignment horizontal="center" vertical="center" wrapText="1"/>
    </xf>
    <xf numFmtId="0" fontId="26" fillId="0" borderId="15"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 xfId="0" applyFont="1" applyBorder="1" applyAlignment="1">
      <alignment horizontal="center" vertical="center" wrapText="1"/>
    </xf>
    <xf numFmtId="0" fontId="41"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2" fillId="0" borderId="39" xfId="0" applyFont="1" applyBorder="1" applyAlignment="1">
      <alignment horizontal="center" vertical="center" wrapText="1"/>
    </xf>
    <xf numFmtId="0" fontId="31"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3" fillId="0" borderId="42" xfId="0" applyFont="1" applyBorder="1" applyAlignment="1">
      <alignment horizontal="center" vertical="center" wrapText="1"/>
    </xf>
    <xf numFmtId="0" fontId="26" fillId="0" borderId="42" xfId="0" applyFont="1" applyBorder="1" applyAlignment="1">
      <alignment horizontal="center" vertical="center" wrapText="1"/>
    </xf>
    <xf numFmtId="14" fontId="7" fillId="8" borderId="68" xfId="0" applyNumberFormat="1" applyFont="1" applyFill="1" applyBorder="1" applyAlignment="1">
      <alignment horizontal="center" vertical="center" wrapText="1" readingOrder="1"/>
    </xf>
    <xf numFmtId="14" fontId="7" fillId="8" borderId="67" xfId="0" applyNumberFormat="1" applyFont="1" applyFill="1" applyBorder="1" applyAlignment="1">
      <alignment horizontal="center" vertical="center" wrapText="1" readingOrder="1"/>
    </xf>
    <xf numFmtId="14" fontId="7" fillId="8" borderId="77" xfId="0" applyNumberFormat="1" applyFont="1" applyFill="1" applyBorder="1" applyAlignment="1">
      <alignment horizontal="center" vertical="center" wrapText="1" readingOrder="1"/>
    </xf>
    <xf numFmtId="0" fontId="26" fillId="15" borderId="1" xfId="2" applyFont="1" applyFill="1" applyBorder="1" applyAlignment="1">
      <alignment horizontal="center" vertical="center" wrapText="1"/>
    </xf>
    <xf numFmtId="0" fontId="26" fillId="15" borderId="42" xfId="2" applyFont="1" applyFill="1" applyBorder="1" applyAlignment="1">
      <alignment horizontal="center" vertical="center" wrapText="1"/>
    </xf>
    <xf numFmtId="0" fontId="26" fillId="0" borderId="1" xfId="2" applyFont="1" applyBorder="1" applyAlignment="1">
      <alignment horizontal="center" vertical="center" wrapText="1"/>
    </xf>
    <xf numFmtId="0" fontId="23" fillId="0" borderId="4" xfId="0" applyFont="1" applyBorder="1" applyAlignment="1">
      <alignment horizontal="center" vertical="center" wrapText="1"/>
    </xf>
    <xf numFmtId="0" fontId="26" fillId="0" borderId="4" xfId="0" applyFont="1" applyBorder="1" applyAlignment="1">
      <alignment horizontal="center" vertical="center" wrapText="1"/>
    </xf>
    <xf numFmtId="10" fontId="26" fillId="0" borderId="13" xfId="1" applyNumberFormat="1" applyFont="1" applyBorder="1" applyAlignment="1">
      <alignment horizontal="center" vertical="center" shrinkToFit="1"/>
    </xf>
    <xf numFmtId="10" fontId="26" fillId="0" borderId="1" xfId="1" applyNumberFormat="1" applyFont="1" applyBorder="1" applyAlignment="1">
      <alignment horizontal="center" vertical="center" shrinkToFit="1"/>
    </xf>
    <xf numFmtId="10" fontId="26" fillId="0" borderId="4" xfId="1" applyNumberFormat="1" applyFont="1" applyBorder="1" applyAlignment="1">
      <alignment horizontal="center" vertical="center" shrinkToFit="1"/>
    </xf>
    <xf numFmtId="10" fontId="26" fillId="0" borderId="42" xfId="1" applyNumberFormat="1" applyFont="1" applyBorder="1" applyAlignment="1">
      <alignment horizontal="center" vertical="center" shrinkToFit="1"/>
    </xf>
    <xf numFmtId="0" fontId="61" fillId="0" borderId="0" xfId="0" applyFont="1" applyAlignment="1">
      <alignment horizontal="left" vertical="center" wrapText="1"/>
    </xf>
    <xf numFmtId="0" fontId="52" fillId="0" borderId="98" xfId="0" applyFont="1" applyBorder="1" applyAlignment="1">
      <alignment horizontal="left" vertical="center" wrapText="1"/>
    </xf>
    <xf numFmtId="0" fontId="52" fillId="0" borderId="99" xfId="0" applyFont="1" applyBorder="1" applyAlignment="1">
      <alignment horizontal="left" vertical="center" wrapText="1"/>
    </xf>
    <xf numFmtId="0" fontId="52" fillId="0" borderId="100" xfId="0" applyFont="1" applyBorder="1" applyAlignment="1">
      <alignment horizontal="left" vertical="center" wrapText="1"/>
    </xf>
    <xf numFmtId="0" fontId="52" fillId="0" borderId="101" xfId="0" applyFont="1" applyBorder="1" applyAlignment="1">
      <alignment horizontal="left" vertical="center" wrapText="1"/>
    </xf>
    <xf numFmtId="0" fontId="52" fillId="0" borderId="102" xfId="0" applyFont="1" applyBorder="1" applyAlignment="1">
      <alignment horizontal="left" vertical="center" wrapText="1"/>
    </xf>
    <xf numFmtId="0" fontId="52" fillId="0" borderId="103" xfId="0" applyFont="1" applyBorder="1" applyAlignment="1">
      <alignment horizontal="left" vertical="center" wrapText="1"/>
    </xf>
    <xf numFmtId="0" fontId="52" fillId="0" borderId="95" xfId="0" applyFont="1" applyBorder="1" applyAlignment="1">
      <alignment horizontal="left" vertical="center" wrapText="1"/>
    </xf>
    <xf numFmtId="0" fontId="52" fillId="0" borderId="96" xfId="0" applyFont="1" applyBorder="1" applyAlignment="1">
      <alignment horizontal="left" vertical="center" wrapText="1"/>
    </xf>
    <xf numFmtId="0" fontId="52" fillId="0" borderId="97" xfId="0" applyFont="1" applyBorder="1" applyAlignment="1">
      <alignment horizontal="left" vertical="center" wrapText="1"/>
    </xf>
    <xf numFmtId="0" fontId="52" fillId="0" borderId="104" xfId="0" applyFont="1" applyBorder="1" applyAlignment="1">
      <alignment horizontal="left" vertical="center" wrapText="1"/>
    </xf>
    <xf numFmtId="0" fontId="52" fillId="0" borderId="105" xfId="0" applyFont="1" applyBorder="1" applyAlignment="1">
      <alignment horizontal="left" vertical="center" wrapText="1"/>
    </xf>
    <xf numFmtId="0" fontId="43" fillId="33" borderId="68" xfId="0" applyFont="1" applyFill="1" applyBorder="1" applyAlignment="1">
      <alignment horizontal="center"/>
    </xf>
    <xf numFmtId="0" fontId="43" fillId="33" borderId="67" xfId="0" applyFont="1" applyFill="1" applyBorder="1" applyAlignment="1">
      <alignment horizontal="center"/>
    </xf>
    <xf numFmtId="0" fontId="43" fillId="33" borderId="77" xfId="0" applyFont="1" applyFill="1" applyBorder="1" applyAlignment="1">
      <alignment horizontal="center"/>
    </xf>
    <xf numFmtId="0" fontId="54" fillId="32" borderId="68" xfId="0" applyFont="1" applyFill="1" applyBorder="1" applyAlignment="1">
      <alignment horizontal="center" vertical="center" wrapText="1"/>
    </xf>
    <xf numFmtId="0" fontId="54" fillId="32" borderId="67" xfId="0" applyFont="1" applyFill="1" applyBorder="1" applyAlignment="1">
      <alignment horizontal="center" vertical="center" wrapText="1"/>
    </xf>
    <xf numFmtId="0" fontId="54" fillId="32" borderId="77" xfId="0" applyFont="1" applyFill="1" applyBorder="1" applyAlignment="1">
      <alignment horizontal="center" vertical="center" wrapText="1"/>
    </xf>
    <xf numFmtId="0" fontId="54" fillId="28" borderId="68" xfId="0" applyFont="1" applyFill="1" applyBorder="1" applyAlignment="1">
      <alignment horizontal="center" vertical="center" wrapText="1"/>
    </xf>
    <xf numFmtId="0" fontId="54" fillId="28" borderId="67" xfId="0" applyFont="1" applyFill="1" applyBorder="1" applyAlignment="1">
      <alignment horizontal="center" vertical="center" wrapText="1"/>
    </xf>
    <xf numFmtId="0" fontId="54" fillId="28" borderId="77" xfId="0" applyFont="1" applyFill="1" applyBorder="1" applyAlignment="1">
      <alignment horizontal="center" vertical="center" wrapText="1"/>
    </xf>
    <xf numFmtId="0" fontId="54" fillId="27" borderId="68" xfId="0" applyFont="1" applyFill="1" applyBorder="1" applyAlignment="1">
      <alignment horizontal="center" vertical="center" wrapText="1"/>
    </xf>
    <xf numFmtId="0" fontId="54" fillId="27" borderId="67" xfId="0" applyFont="1" applyFill="1" applyBorder="1" applyAlignment="1">
      <alignment horizontal="center" vertical="center" wrapText="1"/>
    </xf>
    <xf numFmtId="0" fontId="54" fillId="27" borderId="77" xfId="0" applyFont="1" applyFill="1" applyBorder="1" applyAlignment="1">
      <alignment horizontal="center" vertical="center" wrapText="1"/>
    </xf>
    <xf numFmtId="0" fontId="38" fillId="0" borderId="46" xfId="0" applyFont="1" applyBorder="1" applyAlignment="1">
      <alignment horizontal="center" vertical="center" wrapText="1"/>
    </xf>
    <xf numFmtId="0" fontId="38" fillId="0" borderId="55" xfId="0" applyFont="1" applyBorder="1" applyAlignment="1">
      <alignment horizontal="center" vertical="center" wrapText="1"/>
    </xf>
    <xf numFmtId="0" fontId="38" fillId="0" borderId="86"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18" xfId="0" applyFont="1" applyBorder="1" applyAlignment="1">
      <alignment horizontal="center" vertical="center"/>
    </xf>
    <xf numFmtId="0" fontId="37" fillId="0" borderId="64" xfId="0" applyFont="1" applyBorder="1" applyAlignment="1">
      <alignment horizontal="center" vertical="center"/>
    </xf>
    <xf numFmtId="0" fontId="37" fillId="0" borderId="65" xfId="0" applyFont="1" applyBorder="1" applyAlignment="1">
      <alignment horizontal="center" vertical="center"/>
    </xf>
    <xf numFmtId="0" fontId="43" fillId="33" borderId="65" xfId="0" applyFont="1" applyFill="1" applyBorder="1" applyAlignment="1">
      <alignment horizontal="center"/>
    </xf>
    <xf numFmtId="0" fontId="43" fillId="33" borderId="30" xfId="0" applyFont="1" applyFill="1" applyBorder="1" applyAlignment="1">
      <alignment horizontal="center"/>
    </xf>
    <xf numFmtId="0" fontId="43" fillId="33" borderId="108" xfId="0" applyFont="1" applyFill="1" applyBorder="1" applyAlignment="1">
      <alignment horizontal="center"/>
    </xf>
    <xf numFmtId="0" fontId="36" fillId="9" borderId="27" xfId="0" applyFont="1" applyFill="1" applyBorder="1" applyAlignment="1">
      <alignment horizontal="center" vertical="center" wrapText="1"/>
    </xf>
    <xf numFmtId="0" fontId="36" fillId="9" borderId="17" xfId="0" applyFont="1" applyFill="1" applyBorder="1" applyAlignment="1">
      <alignment horizontal="center" vertical="center" wrapText="1"/>
    </xf>
    <xf numFmtId="0" fontId="43" fillId="0" borderId="27" xfId="0" applyFont="1" applyBorder="1" applyAlignment="1">
      <alignment horizontal="center" vertical="center"/>
    </xf>
    <xf numFmtId="0" fontId="43" fillId="0" borderId="29" xfId="0" applyFont="1" applyBorder="1" applyAlignment="1">
      <alignment horizontal="center" vertical="center"/>
    </xf>
    <xf numFmtId="0" fontId="43" fillId="0" borderId="17" xfId="0" applyFont="1" applyBorder="1" applyAlignment="1">
      <alignment horizontal="center" vertical="center"/>
    </xf>
    <xf numFmtId="0" fontId="43" fillId="0" borderId="27" xfId="0" applyFont="1" applyBorder="1" applyAlignment="1">
      <alignment horizontal="center"/>
    </xf>
    <xf numFmtId="0" fontId="43" fillId="0" borderId="29" xfId="0" applyFont="1" applyBorder="1" applyAlignment="1">
      <alignment horizontal="center"/>
    </xf>
    <xf numFmtId="0" fontId="43" fillId="0" borderId="17" xfId="0" applyFont="1" applyBorder="1" applyAlignment="1">
      <alignment horizontal="center"/>
    </xf>
    <xf numFmtId="0" fontId="37" fillId="0" borderId="35"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53" xfId="0" applyFont="1" applyBorder="1" applyAlignment="1">
      <alignment horizontal="center" vertical="center" wrapText="1"/>
    </xf>
    <xf numFmtId="0" fontId="39" fillId="0" borderId="32" xfId="0" applyFont="1" applyBorder="1" applyAlignment="1">
      <alignment horizontal="center" vertical="center" wrapText="1"/>
    </xf>
    <xf numFmtId="0" fontId="39" fillId="0" borderId="54" xfId="0" applyFont="1" applyBorder="1" applyAlignment="1">
      <alignment horizontal="center" vertical="center" wrapText="1"/>
    </xf>
    <xf numFmtId="0" fontId="39" fillId="0" borderId="56"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64" xfId="0" applyFont="1" applyBorder="1" applyAlignment="1">
      <alignment horizontal="center" vertical="center" wrapText="1"/>
    </xf>
    <xf numFmtId="0" fontId="36" fillId="0" borderId="65" xfId="0" applyFont="1" applyBorder="1" applyAlignment="1">
      <alignment horizontal="center" vertical="center" wrapText="1"/>
    </xf>
    <xf numFmtId="0" fontId="36" fillId="0" borderId="0" xfId="0" applyFont="1" applyAlignment="1">
      <alignment horizontal="center"/>
    </xf>
    <xf numFmtId="0" fontId="38" fillId="0" borderId="27"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164" fontId="37" fillId="0" borderId="19" xfId="0" applyNumberFormat="1" applyFont="1" applyBorder="1" applyAlignment="1">
      <alignment horizontal="center" vertical="center"/>
    </xf>
    <xf numFmtId="164" fontId="37" fillId="0" borderId="0" xfId="0" applyNumberFormat="1" applyFont="1" applyAlignment="1">
      <alignment horizontal="center" vertical="center"/>
    </xf>
    <xf numFmtId="164" fontId="37" fillId="0" borderId="30" xfId="0" applyNumberFormat="1" applyFont="1" applyBorder="1" applyAlignment="1">
      <alignment horizontal="center" vertical="center"/>
    </xf>
    <xf numFmtId="164" fontId="37" fillId="0" borderId="27" xfId="0" applyNumberFormat="1" applyFont="1" applyBorder="1" applyAlignment="1">
      <alignment horizontal="center" vertical="center"/>
    </xf>
    <xf numFmtId="164" fontId="37" fillId="0" borderId="29" xfId="0" applyNumberFormat="1" applyFont="1" applyBorder="1" applyAlignment="1">
      <alignment horizontal="center" vertical="center"/>
    </xf>
    <xf numFmtId="164" fontId="37" fillId="0" borderId="17" xfId="0" applyNumberFormat="1" applyFont="1" applyBorder="1" applyAlignment="1">
      <alignment horizontal="center" vertical="center"/>
    </xf>
    <xf numFmtId="0" fontId="38" fillId="0" borderId="35"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53" xfId="0" applyFont="1" applyBorder="1" applyAlignment="1">
      <alignment horizontal="center" vertical="center" wrapText="1"/>
    </xf>
    <xf numFmtId="165" fontId="38" fillId="0" borderId="35" xfId="0" applyNumberFormat="1" applyFont="1" applyBorder="1" applyAlignment="1">
      <alignment horizontal="center" vertical="center"/>
    </xf>
    <xf numFmtId="165" fontId="38" fillId="0" borderId="2" xfId="0" applyNumberFormat="1" applyFont="1" applyBorder="1" applyAlignment="1">
      <alignment horizontal="center" vertical="center"/>
    </xf>
    <xf numFmtId="165" fontId="38" fillId="0" borderId="53" xfId="0" applyNumberFormat="1" applyFont="1" applyBorder="1" applyAlignment="1">
      <alignment horizontal="center" vertical="center"/>
    </xf>
    <xf numFmtId="0" fontId="38" fillId="0" borderId="35" xfId="0" applyFont="1" applyBorder="1" applyAlignment="1">
      <alignment horizontal="center" vertical="center"/>
    </xf>
    <xf numFmtId="0" fontId="38" fillId="0" borderId="2" xfId="0" applyFont="1" applyBorder="1" applyAlignment="1">
      <alignment horizontal="center" vertical="center"/>
    </xf>
    <xf numFmtId="0" fontId="38" fillId="0" borderId="53" xfId="0" applyFont="1" applyBorder="1" applyAlignment="1">
      <alignment horizontal="center" vertical="center"/>
    </xf>
    <xf numFmtId="0" fontId="65" fillId="0" borderId="24" xfId="0" applyFont="1" applyBorder="1" applyAlignment="1">
      <alignment horizontal="left" vertical="center" wrapText="1"/>
    </xf>
    <xf numFmtId="0" fontId="62" fillId="0" borderId="0" xfId="0" applyFont="1" applyAlignment="1"/>
    <xf numFmtId="0" fontId="0" fillId="0" borderId="0" xfId="0" applyAlignment="1"/>
  </cellXfs>
  <cellStyles count="4">
    <cellStyle name="Hyperlink" xfId="3" xr:uid="{00000000-000B-0000-0000-000008000000}"/>
    <cellStyle name="Normal" xfId="0" builtinId="0"/>
    <cellStyle name="Normal 2" xfId="2" xr:uid="{120DAC0C-52AA-4A5B-B9CE-59317CDFABB4}"/>
    <cellStyle name="Porcentaje" xfId="1" builtinId="5"/>
  </cellStyles>
  <dxfs count="44">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PTEP!A1"/><Relationship Id="rId2" Type="http://schemas.openxmlformats.org/officeDocument/2006/relationships/image" Target="../media/image4.png"/><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631934</xdr:colOff>
      <xdr:row>0</xdr:row>
      <xdr:rowOff>158969</xdr:rowOff>
    </xdr:from>
    <xdr:to>
      <xdr:col>0</xdr:col>
      <xdr:colOff>1216571</xdr:colOff>
      <xdr:row>0</xdr:row>
      <xdr:rowOff>943745</xdr:rowOff>
    </xdr:to>
    <xdr:pic>
      <xdr:nvPicPr>
        <xdr:cNvPr id="2" name="image2.jpeg">
          <a:extLst>
            <a:ext uri="{FF2B5EF4-FFF2-40B4-BE49-F238E27FC236}">
              <a16:creationId xmlns:a16="http://schemas.microsoft.com/office/drawing/2014/main" id="{C4BDEEC0-A9BE-964C-815F-C45C08337B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1934" y="158969"/>
          <a:ext cx="584637" cy="784776"/>
        </a:xfrm>
        <a:prstGeom prst="rect">
          <a:avLst/>
        </a:prstGeom>
      </xdr:spPr>
    </xdr:pic>
    <xdr:clientData/>
  </xdr:twoCellAnchor>
  <xdr:twoCellAnchor editAs="oneCell">
    <xdr:from>
      <xdr:col>1</xdr:col>
      <xdr:colOff>567727</xdr:colOff>
      <xdr:row>0</xdr:row>
      <xdr:rowOff>108917</xdr:rowOff>
    </xdr:from>
    <xdr:to>
      <xdr:col>2</xdr:col>
      <xdr:colOff>1387775</xdr:colOff>
      <xdr:row>0</xdr:row>
      <xdr:rowOff>883450</xdr:rowOff>
    </xdr:to>
    <xdr:pic>
      <xdr:nvPicPr>
        <xdr:cNvPr id="3" name="Imagen 2" descr="Icono&#10;&#10;Descripción generada automáticamente">
          <a:extLst>
            <a:ext uri="{FF2B5EF4-FFF2-40B4-BE49-F238E27FC236}">
              <a16:creationId xmlns:a16="http://schemas.microsoft.com/office/drawing/2014/main" id="{A2628A4F-F038-6B4D-8BB6-A25BEB1B08BE}"/>
            </a:ext>
          </a:extLst>
        </xdr:cNvPr>
        <xdr:cNvPicPr>
          <a:picLocks noChangeAspect="1"/>
        </xdr:cNvPicPr>
      </xdr:nvPicPr>
      <xdr:blipFill>
        <a:blip xmlns:r="http://schemas.openxmlformats.org/officeDocument/2006/relationships" r:embed="rId2"/>
        <a:stretch>
          <a:fillRect/>
        </a:stretch>
      </xdr:blipFill>
      <xdr:spPr>
        <a:xfrm>
          <a:off x="2409227" y="108917"/>
          <a:ext cx="1391548" cy="774533"/>
        </a:xfrm>
        <a:prstGeom prst="rect">
          <a:avLst/>
        </a:prstGeom>
      </xdr:spPr>
    </xdr:pic>
    <xdr:clientData/>
  </xdr:twoCellAnchor>
  <xdr:twoCellAnchor>
    <xdr:from>
      <xdr:col>1</xdr:col>
      <xdr:colOff>371475</xdr:colOff>
      <xdr:row>0</xdr:row>
      <xdr:rowOff>850521</xdr:rowOff>
    </xdr:from>
    <xdr:to>
      <xdr:col>2</xdr:col>
      <xdr:colOff>2276475</xdr:colOff>
      <xdr:row>1</xdr:row>
      <xdr:rowOff>229529</xdr:rowOff>
    </xdr:to>
    <xdr:sp macro="" textlink="">
      <xdr:nvSpPr>
        <xdr:cNvPr id="4" name="Flecha: hacia la izquierda 2">
          <a:hlinkClick xmlns:r="http://schemas.openxmlformats.org/officeDocument/2006/relationships" r:id="rId3"/>
          <a:extLst>
            <a:ext uri="{FF2B5EF4-FFF2-40B4-BE49-F238E27FC236}">
              <a16:creationId xmlns:a16="http://schemas.microsoft.com/office/drawing/2014/main" id="{5E5AB71E-4638-3845-8785-2643B5293064}"/>
            </a:ext>
          </a:extLst>
        </xdr:cNvPr>
        <xdr:cNvSpPr/>
      </xdr:nvSpPr>
      <xdr:spPr>
        <a:xfrm>
          <a:off x="2352675" y="850521"/>
          <a:ext cx="2336800" cy="445808"/>
        </a:xfrm>
        <a:prstGeom prst="left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ctr"/>
          <a:r>
            <a:rPr lang="es-CO" sz="1100"/>
            <a:t>Regresar al Menú</a:t>
          </a:r>
          <a:r>
            <a:rPr lang="es-CO" sz="1100" baseline="0"/>
            <a:t> de Inicio </a:t>
          </a:r>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109483</xdr:colOff>
      <xdr:row>2</xdr:row>
      <xdr:rowOff>142328</xdr:rowOff>
    </xdr:from>
    <xdr:to>
      <xdr:col>2</xdr:col>
      <xdr:colOff>1643222</xdr:colOff>
      <xdr:row>5</xdr:row>
      <xdr:rowOff>118435</xdr:rowOff>
    </xdr:to>
    <xdr:pic>
      <xdr:nvPicPr>
        <xdr:cNvPr id="3" name="Imagen 2">
          <a:extLst>
            <a:ext uri="{FF2B5EF4-FFF2-40B4-BE49-F238E27FC236}">
              <a16:creationId xmlns:a16="http://schemas.microsoft.com/office/drawing/2014/main" id="{E7C1AF32-4C2A-D2E9-035D-9B9E86AA880E}"/>
            </a:ext>
          </a:extLst>
        </xdr:cNvPr>
        <xdr:cNvPicPr>
          <a:picLocks noChangeAspect="1"/>
        </xdr:cNvPicPr>
      </xdr:nvPicPr>
      <xdr:blipFill>
        <a:blip xmlns:r="http://schemas.openxmlformats.org/officeDocument/2006/relationships" r:embed="rId1"/>
        <a:stretch>
          <a:fillRect/>
        </a:stretch>
      </xdr:blipFill>
      <xdr:spPr>
        <a:xfrm>
          <a:off x="1401380" y="558362"/>
          <a:ext cx="1533739" cy="600159"/>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A4801-8184-47B1-B6FD-8147105FC2C3}">
  <sheetPr>
    <tabColor rgb="FF0070C0"/>
  </sheetPr>
  <dimension ref="B2:L7"/>
  <sheetViews>
    <sheetView showGridLines="0" topLeftCell="B1" workbookViewId="0">
      <selection activeCell="K7" sqref="K7"/>
    </sheetView>
  </sheetViews>
  <sheetFormatPr defaultColWidth="11.42578125" defaultRowHeight="15"/>
  <cols>
    <col min="3" max="3" width="20.42578125" customWidth="1"/>
    <col min="4" max="4" width="16" customWidth="1"/>
    <col min="5" max="5" width="14.5703125" bestFit="1" customWidth="1"/>
    <col min="6" max="6" width="13" customWidth="1"/>
    <col min="7" max="7" width="13.85546875" customWidth="1"/>
    <col min="8" max="8" width="13.5703125" customWidth="1"/>
    <col min="9" max="9" width="14.28515625" customWidth="1"/>
    <col min="10" max="10" width="12.42578125" customWidth="1"/>
    <col min="11" max="11" width="14" customWidth="1"/>
    <col min="12" max="12" width="27.7109375" customWidth="1"/>
  </cols>
  <sheetData>
    <row r="2" spans="2:12" ht="15.75" thickBot="1"/>
    <row r="3" spans="2:12" ht="15.75" thickBot="1">
      <c r="B3" s="449" t="s">
        <v>0</v>
      </c>
      <c r="C3" s="453" t="s">
        <v>1</v>
      </c>
      <c r="D3" s="451" t="s">
        <v>2</v>
      </c>
      <c r="E3" s="452"/>
      <c r="F3" s="451" t="s">
        <v>3</v>
      </c>
      <c r="G3" s="452"/>
      <c r="H3" s="451" t="s">
        <v>4</v>
      </c>
      <c r="I3" s="452"/>
      <c r="J3" s="451" t="s">
        <v>5</v>
      </c>
      <c r="K3" s="452"/>
      <c r="L3" s="449" t="s">
        <v>6</v>
      </c>
    </row>
    <row r="4" spans="2:12" ht="30.75" thickBot="1">
      <c r="B4" s="450"/>
      <c r="C4" s="454"/>
      <c r="D4" s="115" t="s">
        <v>7</v>
      </c>
      <c r="E4" s="116" t="s">
        <v>8</v>
      </c>
      <c r="F4" s="115" t="s">
        <v>7</v>
      </c>
      <c r="G4" s="116" t="s">
        <v>8</v>
      </c>
      <c r="H4" s="115" t="s">
        <v>7</v>
      </c>
      <c r="I4" s="116" t="s">
        <v>8</v>
      </c>
      <c r="J4" s="115" t="s">
        <v>7</v>
      </c>
      <c r="K4" s="116" t="s">
        <v>8</v>
      </c>
      <c r="L4" s="450"/>
    </row>
    <row r="5" spans="2:12" ht="45">
      <c r="B5" s="107">
        <v>1</v>
      </c>
      <c r="C5" s="114" t="s">
        <v>9</v>
      </c>
      <c r="D5" s="356">
        <f>+'Plan de acción PTEP 2025 '!S25</f>
        <v>0</v>
      </c>
      <c r="E5" s="357">
        <f>+'Plan de acción PTEP 2025 '!T25</f>
        <v>2.9753089871910728E-2</v>
      </c>
      <c r="F5" s="356">
        <f>+'Plan de acción PTEP 2025 '!Y25</f>
        <v>0</v>
      </c>
      <c r="G5" s="357">
        <f>+'Plan de acción PTEP 2025 '!Z25</f>
        <v>0.20663146898510271</v>
      </c>
      <c r="H5" s="356">
        <f>+'Plan de acción PTEP 2025 '!AE25</f>
        <v>0</v>
      </c>
      <c r="I5" s="357">
        <f>+'Plan de acción PTEP 2025 '!AF25</f>
        <v>0.5777034810755125</v>
      </c>
      <c r="J5" s="356">
        <f>+'Plan de acción PTEP 2025 '!AK25</f>
        <v>0</v>
      </c>
      <c r="K5" s="357">
        <f>+'Plan de acción PTEP 2025 '!AL25</f>
        <v>1.0000000000000002</v>
      </c>
      <c r="L5" s="109"/>
    </row>
    <row r="6" spans="2:12" ht="45">
      <c r="B6" s="358">
        <v>2</v>
      </c>
      <c r="C6" s="359" t="s">
        <v>10</v>
      </c>
      <c r="D6" s="356">
        <f>+'Estra Rendicion de Cuentas'!Q34</f>
        <v>0</v>
      </c>
      <c r="E6" s="360">
        <f>+'Estra Rendicion de Cuentas'!R34</f>
        <v>0.16378768494790613</v>
      </c>
      <c r="F6" s="356">
        <f>+'Estra Rendicion de Cuentas'!W34</f>
        <v>0</v>
      </c>
      <c r="G6" s="360">
        <f>+'Estra Rendicion de Cuentas'!X34</f>
        <v>0.4432463082202388</v>
      </c>
      <c r="H6" s="356">
        <f>+'Estra Rendicion de Cuentas'!AC34</f>
        <v>0</v>
      </c>
      <c r="I6" s="360">
        <f>+'Estra Rendicion de Cuentas'!AD34</f>
        <v>0.83238956259458063</v>
      </c>
      <c r="J6" s="356">
        <f>+'Estra Rendicion de Cuentas'!AI34</f>
        <v>0</v>
      </c>
      <c r="K6" s="360">
        <f>+'Estra Rendicion de Cuentas'!AJ34</f>
        <v>1</v>
      </c>
      <c r="L6" s="361"/>
    </row>
    <row r="7" spans="2:12" ht="30.75" thickBot="1">
      <c r="B7" s="110">
        <v>3</v>
      </c>
      <c r="C7" s="362" t="s">
        <v>11</v>
      </c>
      <c r="D7" s="111"/>
      <c r="E7" s="112"/>
      <c r="F7" s="111"/>
      <c r="G7" s="112"/>
      <c r="H7" s="111"/>
      <c r="I7" s="112"/>
      <c r="J7" s="111"/>
      <c r="K7" s="112"/>
      <c r="L7" s="113"/>
    </row>
  </sheetData>
  <mergeCells count="7">
    <mergeCell ref="L3:L4"/>
    <mergeCell ref="J3:K3"/>
    <mergeCell ref="D3:E3"/>
    <mergeCell ref="C3:C4"/>
    <mergeCell ref="B3:B4"/>
    <mergeCell ref="F3:G3"/>
    <mergeCell ref="H3:I3"/>
  </mergeCells>
  <conditionalFormatting sqref="D5:D6">
    <cfRule type="expression" dxfId="43" priority="10">
      <formula>D5&gt;=(E5*0.9)</formula>
    </cfRule>
    <cfRule type="expression" dxfId="42" priority="11">
      <formula>AND(D5&lt;(E5*0.9),D5&gt;=(E5*0.75))</formula>
    </cfRule>
    <cfRule type="expression" dxfId="41" priority="12">
      <formula>(D5&lt;(E5*0.75))</formula>
    </cfRule>
  </conditionalFormatting>
  <conditionalFormatting sqref="F5:F6">
    <cfRule type="expression" dxfId="40" priority="7">
      <formula>F5&gt;=(G5*0.9)</formula>
    </cfRule>
    <cfRule type="expression" dxfId="39" priority="8">
      <formula>AND(F5&lt;(G5*0.9),F5&gt;=(G5*0.75))</formula>
    </cfRule>
    <cfRule type="expression" dxfId="38" priority="9">
      <formula>(F5&lt;(G5*0.75))</formula>
    </cfRule>
  </conditionalFormatting>
  <conditionalFormatting sqref="H5:H6">
    <cfRule type="expression" dxfId="37" priority="4">
      <formula>H5&gt;=(I5*0.9)</formula>
    </cfRule>
    <cfRule type="expression" dxfId="36" priority="5">
      <formula>AND(H5&lt;(I5*0.9),H5&gt;=(I5*0.75))</formula>
    </cfRule>
    <cfRule type="expression" dxfId="35" priority="6">
      <formula>(H5&lt;(I5*0.75))</formula>
    </cfRule>
  </conditionalFormatting>
  <conditionalFormatting sqref="J5:J6">
    <cfRule type="expression" dxfId="34" priority="1">
      <formula>J5&gt;=(K5*0.9)</formula>
    </cfRule>
    <cfRule type="expression" dxfId="33" priority="2">
      <formula>AND(J5&lt;(K5*0.9),J5&gt;=(K5*0.75))</formula>
    </cfRule>
    <cfRule type="expression" dxfId="32" priority="3">
      <formula>(J5&lt;(K5*0.75))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EDD4-1F6E-A341-B32C-8F70169BAFE0}">
  <sheetPr>
    <tabColor theme="9" tint="0.39997558519241921"/>
  </sheetPr>
  <dimension ref="A1:AL1271"/>
  <sheetViews>
    <sheetView showGridLines="0" tabSelected="1" topLeftCell="A2" zoomScale="54" zoomScaleNormal="50" workbookViewId="0">
      <selection activeCell="A3" sqref="A3"/>
    </sheetView>
  </sheetViews>
  <sheetFormatPr defaultColWidth="11.42578125" defaultRowHeight="15.75" customHeight="1"/>
  <cols>
    <col min="1" max="1" width="32" style="2" customWidth="1"/>
    <col min="2" max="2" width="35.28515625" style="30" customWidth="1"/>
    <col min="3" max="3" width="35.28515625" style="33" customWidth="1"/>
    <col min="4" max="4" width="23.85546875" style="31" customWidth="1"/>
    <col min="5" max="6" width="19.7109375" style="31" customWidth="1"/>
    <col min="7" max="7" width="72" style="2" customWidth="1"/>
    <col min="8" max="8" width="32.42578125" style="2" customWidth="1"/>
    <col min="9" max="9" width="32.28515625" style="100" customWidth="1"/>
    <col min="10" max="10" width="28.42578125" style="32" customWidth="1"/>
    <col min="11" max="11" width="24" style="2" customWidth="1"/>
    <col min="12" max="12" width="26" style="2" customWidth="1"/>
    <col min="13" max="13" width="31" style="2" customWidth="1"/>
    <col min="14" max="14" width="42.7109375" style="2" bestFit="1" customWidth="1"/>
    <col min="15" max="15" width="42.140625" style="2" customWidth="1"/>
    <col min="16" max="16" width="28.140625" style="2" bestFit="1" customWidth="1"/>
    <col min="17" max="17" width="35.85546875" style="33" bestFit="1" customWidth="1"/>
    <col min="18" max="18" width="14.140625" style="33" bestFit="1" customWidth="1"/>
    <col min="19" max="19" width="18" style="129" customWidth="1"/>
    <col min="20" max="20" width="33.5703125" style="37" customWidth="1"/>
    <col min="21" max="21" width="44.28515625" style="35" customWidth="1"/>
    <col min="22" max="22" width="18.7109375" style="2" customWidth="1"/>
    <col min="23" max="23" width="19.28515625" style="2" customWidth="1"/>
    <col min="24" max="24" width="19.42578125" style="2" customWidth="1"/>
    <col min="25" max="25" width="23.7109375" style="2" customWidth="1"/>
    <col min="26" max="26" width="24.140625" style="2" customWidth="1"/>
    <col min="27" max="28" width="20.7109375" style="2" customWidth="1"/>
    <col min="29" max="29" width="38.42578125" style="2" customWidth="1"/>
    <col min="30" max="31" width="20.7109375" style="2" customWidth="1"/>
    <col min="32" max="32" width="26.28515625" style="2" customWidth="1"/>
    <col min="33" max="34" width="29.140625" style="2" customWidth="1"/>
    <col min="35" max="35" width="23.7109375" style="2" customWidth="1"/>
    <col min="36" max="36" width="29.140625" style="2" customWidth="1"/>
    <col min="37" max="37" width="31.42578125" style="2" customWidth="1"/>
    <col min="38" max="38" width="25.28515625" style="2" customWidth="1"/>
    <col min="39" max="16384" width="11.42578125" style="2"/>
  </cols>
  <sheetData>
    <row r="1" spans="1:38" ht="91.5" customHeight="1" thickBot="1">
      <c r="A1" s="88" t="e" vm="1">
        <v>#VALUE!</v>
      </c>
      <c r="B1" s="465" t="s">
        <v>12</v>
      </c>
      <c r="C1" s="466"/>
      <c r="D1" s="466"/>
      <c r="E1" s="466"/>
      <c r="F1" s="466"/>
      <c r="G1" s="466"/>
      <c r="H1" s="466"/>
      <c r="I1" s="466"/>
      <c r="J1" s="466"/>
      <c r="K1" s="466"/>
      <c r="L1" s="466"/>
      <c r="M1" s="466"/>
      <c r="N1" s="467"/>
      <c r="O1" s="41"/>
      <c r="P1" s="41"/>
      <c r="Q1" s="41"/>
      <c r="R1" s="41"/>
      <c r="S1" s="118"/>
      <c r="T1" s="41"/>
      <c r="U1" s="41"/>
      <c r="V1" s="41"/>
      <c r="W1" s="41"/>
      <c r="X1" s="41"/>
      <c r="Y1" s="41"/>
      <c r="Z1" s="41"/>
      <c r="AA1" s="41"/>
      <c r="AB1" s="41"/>
      <c r="AC1" s="41"/>
    </row>
    <row r="2" spans="1:38" ht="36.75" customHeight="1" thickBot="1">
      <c r="A2" s="89" t="s">
        <v>13</v>
      </c>
      <c r="B2" s="468" t="s">
        <v>14</v>
      </c>
      <c r="C2" s="469"/>
      <c r="D2" s="469"/>
      <c r="E2" s="469"/>
      <c r="F2" s="469"/>
      <c r="G2" s="469"/>
      <c r="H2" s="469"/>
      <c r="I2" s="469"/>
      <c r="J2" s="469"/>
      <c r="K2" s="469"/>
      <c r="L2" s="469"/>
      <c r="M2" s="469"/>
      <c r="N2" s="469"/>
      <c r="O2" s="1"/>
      <c r="P2" s="1"/>
      <c r="Q2" s="1"/>
      <c r="R2" s="1"/>
      <c r="S2" s="119"/>
      <c r="T2" s="1"/>
      <c r="U2" s="1"/>
      <c r="V2" s="1"/>
      <c r="W2" s="1"/>
      <c r="X2" s="1"/>
      <c r="Y2" s="1"/>
      <c r="Z2" s="1"/>
      <c r="AA2" s="1"/>
      <c r="AB2" s="1"/>
      <c r="AC2" s="1"/>
    </row>
    <row r="3" spans="1:38" ht="218.25" customHeight="1">
      <c r="A3" s="89" t="s">
        <v>15</v>
      </c>
      <c r="B3" s="636" t="s">
        <v>16</v>
      </c>
      <c r="C3" s="470"/>
      <c r="D3" s="470"/>
      <c r="E3" s="470"/>
      <c r="F3" s="470"/>
      <c r="G3" s="470"/>
      <c r="H3" s="470"/>
      <c r="I3" s="470"/>
      <c r="J3" s="470"/>
      <c r="K3" s="470"/>
      <c r="L3" s="470"/>
      <c r="M3" s="470"/>
      <c r="N3" s="470"/>
      <c r="O3" s="1"/>
      <c r="P3" s="1"/>
      <c r="Q3" s="1"/>
      <c r="R3" s="1"/>
      <c r="S3" s="119"/>
      <c r="T3" s="1"/>
      <c r="U3" s="1"/>
      <c r="V3" s="1"/>
      <c r="W3" s="1"/>
      <c r="X3" s="1"/>
      <c r="Y3" s="1"/>
      <c r="Z3" s="1"/>
      <c r="AA3" s="1"/>
      <c r="AB3" s="1"/>
      <c r="AC3" s="1"/>
    </row>
    <row r="4" spans="1:38" s="90" customFormat="1" ht="39.75" customHeight="1" thickBot="1">
      <c r="A4" s="483" t="s">
        <v>17</v>
      </c>
      <c r="B4" s="458" t="s">
        <v>18</v>
      </c>
      <c r="C4" s="458" t="s">
        <v>19</v>
      </c>
      <c r="D4" s="458" t="s">
        <v>20</v>
      </c>
      <c r="E4" s="458" t="s">
        <v>21</v>
      </c>
      <c r="F4" s="458" t="s">
        <v>22</v>
      </c>
      <c r="G4" s="458" t="s">
        <v>23</v>
      </c>
      <c r="H4" s="458" t="s">
        <v>24</v>
      </c>
      <c r="I4" s="471" t="s">
        <v>25</v>
      </c>
      <c r="J4" s="458" t="s">
        <v>26</v>
      </c>
      <c r="K4" s="458" t="s">
        <v>27</v>
      </c>
      <c r="L4" s="458" t="s">
        <v>28</v>
      </c>
      <c r="M4" s="460" t="s">
        <v>29</v>
      </c>
      <c r="N4" s="472" t="s">
        <v>30</v>
      </c>
      <c r="O4" s="456" t="s">
        <v>31</v>
      </c>
      <c r="P4" s="456"/>
      <c r="Q4" s="456"/>
      <c r="R4" s="456"/>
      <c r="S4" s="120"/>
      <c r="T4" s="3">
        <v>45747</v>
      </c>
      <c r="U4" s="462" t="s">
        <v>32</v>
      </c>
      <c r="V4" s="463"/>
      <c r="W4" s="463"/>
      <c r="X4" s="463"/>
      <c r="Y4" s="464"/>
      <c r="Z4" s="303">
        <v>45838</v>
      </c>
      <c r="AA4" s="455" t="s">
        <v>33</v>
      </c>
      <c r="AB4" s="456"/>
      <c r="AC4" s="456"/>
      <c r="AD4" s="456"/>
      <c r="AE4" s="457"/>
      <c r="AF4" s="3">
        <v>45930</v>
      </c>
      <c r="AG4" s="455" t="s">
        <v>34</v>
      </c>
      <c r="AH4" s="456"/>
      <c r="AI4" s="456"/>
      <c r="AJ4" s="456"/>
      <c r="AK4" s="457"/>
      <c r="AL4" s="3">
        <v>46022</v>
      </c>
    </row>
    <row r="5" spans="1:38" s="90" customFormat="1" ht="66" customHeight="1" thickBot="1">
      <c r="A5" s="484"/>
      <c r="B5" s="459"/>
      <c r="C5" s="459"/>
      <c r="D5" s="459"/>
      <c r="E5" s="459"/>
      <c r="F5" s="459"/>
      <c r="G5" s="459"/>
      <c r="H5" s="459"/>
      <c r="I5" s="471"/>
      <c r="J5" s="459"/>
      <c r="K5" s="459"/>
      <c r="L5" s="459"/>
      <c r="M5" s="461"/>
      <c r="N5" s="472"/>
      <c r="O5" s="39" t="s">
        <v>35</v>
      </c>
      <c r="P5" s="6" t="s">
        <v>36</v>
      </c>
      <c r="Q5" s="7" t="s">
        <v>37</v>
      </c>
      <c r="R5" s="8" t="s">
        <v>38</v>
      </c>
      <c r="S5" s="121" t="s">
        <v>39</v>
      </c>
      <c r="T5" s="106" t="s">
        <v>40</v>
      </c>
      <c r="U5" s="304" t="s">
        <v>35</v>
      </c>
      <c r="V5" s="305" t="s">
        <v>36</v>
      </c>
      <c r="W5" s="306" t="s">
        <v>37</v>
      </c>
      <c r="X5" s="307" t="s">
        <v>38</v>
      </c>
      <c r="Y5" s="308" t="s">
        <v>39</v>
      </c>
      <c r="Z5" s="309" t="s">
        <v>40</v>
      </c>
      <c r="AA5" s="5" t="s">
        <v>35</v>
      </c>
      <c r="AB5" s="6" t="s">
        <v>36</v>
      </c>
      <c r="AC5" s="7" t="s">
        <v>37</v>
      </c>
      <c r="AD5" s="8" t="s">
        <v>38</v>
      </c>
      <c r="AE5" s="9" t="s">
        <v>39</v>
      </c>
      <c r="AF5" s="106" t="s">
        <v>40</v>
      </c>
      <c r="AG5" s="5" t="s">
        <v>35</v>
      </c>
      <c r="AH5" s="6" t="s">
        <v>36</v>
      </c>
      <c r="AI5" s="7" t="s">
        <v>37</v>
      </c>
      <c r="AJ5" s="8" t="s">
        <v>38</v>
      </c>
      <c r="AK5" s="9" t="s">
        <v>39</v>
      </c>
      <c r="AL5" s="106" t="s">
        <v>40</v>
      </c>
    </row>
    <row r="6" spans="1:38" s="4" customFormat="1" ht="66" customHeight="1">
      <c r="A6" s="479" t="s">
        <v>41</v>
      </c>
      <c r="B6" s="492" t="s">
        <v>42</v>
      </c>
      <c r="C6" s="141" t="s">
        <v>43</v>
      </c>
      <c r="D6" s="142" t="s">
        <v>44</v>
      </c>
      <c r="E6" s="143">
        <v>0.3</v>
      </c>
      <c r="F6" s="481">
        <v>0.25</v>
      </c>
      <c r="G6" s="144" t="s">
        <v>45</v>
      </c>
      <c r="H6" s="10" t="s">
        <v>46</v>
      </c>
      <c r="I6" s="145" t="s">
        <v>47</v>
      </c>
      <c r="J6" s="145" t="s">
        <v>48</v>
      </c>
      <c r="K6" s="145" t="s">
        <v>49</v>
      </c>
      <c r="L6" s="417">
        <v>45901</v>
      </c>
      <c r="M6" s="418">
        <v>46022</v>
      </c>
      <c r="N6" s="146" t="s">
        <v>50</v>
      </c>
      <c r="O6" s="94"/>
      <c r="P6" s="91"/>
      <c r="Q6" s="12"/>
      <c r="R6" s="502">
        <f>(S6*$E6)+(S7*$E7)</f>
        <v>0</v>
      </c>
      <c r="S6" s="122"/>
      <c r="T6" s="130">
        <f t="shared" ref="T6:T24" si="0">MIN(IF(T$4-$L6&lt;0,0,(T$4-$L6)/($M6-$L6)),1)</f>
        <v>0</v>
      </c>
      <c r="U6" s="310"/>
      <c r="V6" s="311"/>
      <c r="W6" s="311"/>
      <c r="X6" s="502">
        <f>(Y6*$E6)+(Y7*$E7)</f>
        <v>0</v>
      </c>
      <c r="Y6" s="122"/>
      <c r="Z6" s="130">
        <f t="shared" ref="Z6:Z24" si="1">MIN(IF(Z$4-$L6&lt;0,0,(Z$4-$L6)/($M6-$L6)),1)</f>
        <v>0</v>
      </c>
      <c r="AA6" s="11"/>
      <c r="AB6" s="13"/>
      <c r="AC6" s="13"/>
      <c r="AD6" s="502">
        <f>(AE6*$E6)+(AE7*$E7)</f>
        <v>0</v>
      </c>
      <c r="AE6" s="122"/>
      <c r="AF6" s="130">
        <f t="shared" ref="AF6:AF24" si="2">MIN(IF(AF$4-$L6&lt;0,0,(AF$4-$L6)/($M6-$L6)),1)</f>
        <v>0.23966942148760331</v>
      </c>
      <c r="AG6" s="11"/>
      <c r="AH6" s="13"/>
      <c r="AI6" s="13"/>
      <c r="AJ6" s="502">
        <f>(AK6*$E6)+(AK7*$E7)</f>
        <v>0</v>
      </c>
      <c r="AK6" s="122"/>
      <c r="AL6" s="130">
        <f t="shared" ref="AL6:AL24" si="3">MIN(IF(AL$4-$L6&lt;0,0,(AL$4-$L6)/($M6-$L6)),1)</f>
        <v>1</v>
      </c>
    </row>
    <row r="7" spans="1:38" s="4" customFormat="1" ht="68.099999999999994" customHeight="1" thickBot="1">
      <c r="A7" s="480"/>
      <c r="B7" s="493"/>
      <c r="C7" s="147" t="s">
        <v>51</v>
      </c>
      <c r="D7" s="148" t="s">
        <v>52</v>
      </c>
      <c r="E7" s="149">
        <v>0.7</v>
      </c>
      <c r="F7" s="482"/>
      <c r="G7" s="150" t="s">
        <v>53</v>
      </c>
      <c r="H7" s="402" t="s">
        <v>54</v>
      </c>
      <c r="I7" s="403" t="s">
        <v>55</v>
      </c>
      <c r="J7" s="151" t="s">
        <v>48</v>
      </c>
      <c r="K7" s="152" t="s">
        <v>56</v>
      </c>
      <c r="L7" s="419">
        <v>45839</v>
      </c>
      <c r="M7" s="420">
        <v>46022</v>
      </c>
      <c r="N7" s="153" t="s">
        <v>50</v>
      </c>
      <c r="O7" s="154"/>
      <c r="P7" s="155"/>
      <c r="Q7" s="156"/>
      <c r="R7" s="503"/>
      <c r="S7" s="135"/>
      <c r="T7" s="133">
        <f t="shared" si="0"/>
        <v>0</v>
      </c>
      <c r="U7" s="312"/>
      <c r="V7" s="313"/>
      <c r="W7" s="313"/>
      <c r="X7" s="503"/>
      <c r="Y7" s="135"/>
      <c r="Z7" s="133">
        <f t="shared" si="1"/>
        <v>0</v>
      </c>
      <c r="AA7" s="157"/>
      <c r="AB7" s="139"/>
      <c r="AC7" s="139"/>
      <c r="AD7" s="503"/>
      <c r="AE7" s="135"/>
      <c r="AF7" s="133">
        <f t="shared" si="2"/>
        <v>0.49726775956284153</v>
      </c>
      <c r="AG7" s="157"/>
      <c r="AH7" s="139"/>
      <c r="AI7" s="139"/>
      <c r="AJ7" s="503"/>
      <c r="AK7" s="135"/>
      <c r="AL7" s="133">
        <f t="shared" si="3"/>
        <v>1</v>
      </c>
    </row>
    <row r="8" spans="1:38" ht="63" customHeight="1">
      <c r="A8" s="475" t="s">
        <v>57</v>
      </c>
      <c r="B8" s="499" t="s">
        <v>58</v>
      </c>
      <c r="C8" s="487" t="s">
        <v>59</v>
      </c>
      <c r="D8" s="142" t="s">
        <v>60</v>
      </c>
      <c r="E8" s="143">
        <v>0.1</v>
      </c>
      <c r="F8" s="504">
        <v>0.2</v>
      </c>
      <c r="G8" s="158" t="s">
        <v>61</v>
      </c>
      <c r="H8" s="159" t="s">
        <v>62</v>
      </c>
      <c r="I8" s="160" t="s">
        <v>63</v>
      </c>
      <c r="J8" s="160" t="s">
        <v>48</v>
      </c>
      <c r="K8" s="160" t="s">
        <v>64</v>
      </c>
      <c r="L8" s="421">
        <v>45811</v>
      </c>
      <c r="M8" s="418">
        <v>45989</v>
      </c>
      <c r="N8" s="146" t="s">
        <v>65</v>
      </c>
      <c r="O8" s="94"/>
      <c r="P8" s="91"/>
      <c r="Q8" s="12"/>
      <c r="R8" s="502">
        <f>(S8*$E8)+(S9*$E9)+(S10*$E10)+(S11*$E11)+(S12*$E12)</f>
        <v>0</v>
      </c>
      <c r="S8" s="122"/>
      <c r="T8" s="126">
        <f t="shared" si="0"/>
        <v>0</v>
      </c>
      <c r="U8" s="314"/>
      <c r="V8" s="311"/>
      <c r="W8" s="311"/>
      <c r="X8" s="502">
        <f>(Y8*$E8)+(Y9*$E9)+(Y10*$E10)+(Y11*$E11)+(Y12*$E12)</f>
        <v>0</v>
      </c>
      <c r="Y8" s="122"/>
      <c r="Z8" s="126">
        <f t="shared" si="1"/>
        <v>0.15168539325842698</v>
      </c>
      <c r="AA8" s="11"/>
      <c r="AB8" s="13"/>
      <c r="AC8" s="13"/>
      <c r="AD8" s="502">
        <f>(AE8*$E8)+(AE9*$E9)+(AE10*$E10)+(AE11*$E11)+(AE12*$E12)</f>
        <v>0</v>
      </c>
      <c r="AE8" s="122"/>
      <c r="AF8" s="126">
        <f t="shared" si="2"/>
        <v>0.6685393258426966</v>
      </c>
      <c r="AG8" s="11"/>
      <c r="AH8" s="13"/>
      <c r="AI8" s="13"/>
      <c r="AJ8" s="502">
        <f>(AK8*$E8)+(AK9*$E9)+(AK10*$E10)+(AK11*$E11)+(AK12*$E12)</f>
        <v>0</v>
      </c>
      <c r="AK8" s="122"/>
      <c r="AL8" s="126">
        <f t="shared" si="3"/>
        <v>1</v>
      </c>
    </row>
    <row r="9" spans="1:38" ht="63" customHeight="1">
      <c r="A9" s="476"/>
      <c r="B9" s="500"/>
      <c r="C9" s="488"/>
      <c r="D9" s="14" t="s">
        <v>66</v>
      </c>
      <c r="E9" s="38">
        <v>0.15</v>
      </c>
      <c r="F9" s="505"/>
      <c r="G9" s="43" t="s">
        <v>67</v>
      </c>
      <c r="H9" s="49" t="s">
        <v>68</v>
      </c>
      <c r="I9" s="44" t="s">
        <v>69</v>
      </c>
      <c r="J9" s="44" t="s">
        <v>48</v>
      </c>
      <c r="K9" s="20" t="s">
        <v>70</v>
      </c>
      <c r="L9" s="422">
        <v>45964</v>
      </c>
      <c r="M9" s="423">
        <v>46006</v>
      </c>
      <c r="N9" s="51" t="s">
        <v>65</v>
      </c>
      <c r="O9" s="95"/>
      <c r="P9" s="40"/>
      <c r="Q9" s="17"/>
      <c r="R9" s="509"/>
      <c r="S9" s="124"/>
      <c r="T9" s="125">
        <f t="shared" si="0"/>
        <v>0</v>
      </c>
      <c r="U9" s="315"/>
      <c r="V9" s="101"/>
      <c r="W9" s="101"/>
      <c r="X9" s="509"/>
      <c r="Y9" s="124"/>
      <c r="Z9" s="125">
        <f t="shared" si="1"/>
        <v>0</v>
      </c>
      <c r="AA9" s="16"/>
      <c r="AB9" s="18"/>
      <c r="AC9" s="18"/>
      <c r="AD9" s="509"/>
      <c r="AE9" s="124"/>
      <c r="AF9" s="125">
        <f t="shared" si="2"/>
        <v>0</v>
      </c>
      <c r="AG9" s="16"/>
      <c r="AH9" s="18"/>
      <c r="AI9" s="18"/>
      <c r="AJ9" s="509"/>
      <c r="AK9" s="124"/>
      <c r="AL9" s="125">
        <f t="shared" si="3"/>
        <v>1</v>
      </c>
    </row>
    <row r="10" spans="1:38" ht="63" customHeight="1">
      <c r="A10" s="476"/>
      <c r="B10" s="500"/>
      <c r="C10" s="488"/>
      <c r="D10" s="14" t="s">
        <v>71</v>
      </c>
      <c r="E10" s="38">
        <v>0.2</v>
      </c>
      <c r="F10" s="505"/>
      <c r="G10" s="43" t="s">
        <v>72</v>
      </c>
      <c r="H10" s="19" t="s">
        <v>73</v>
      </c>
      <c r="I10" s="44" t="s">
        <v>74</v>
      </c>
      <c r="J10" s="44" t="s">
        <v>48</v>
      </c>
      <c r="K10" s="23" t="s">
        <v>56</v>
      </c>
      <c r="L10" s="422">
        <v>45768</v>
      </c>
      <c r="M10" s="423">
        <v>46022</v>
      </c>
      <c r="N10" s="51" t="s">
        <v>65</v>
      </c>
      <c r="O10" s="95"/>
      <c r="P10" s="40"/>
      <c r="Q10" s="17"/>
      <c r="R10" s="509"/>
      <c r="S10" s="124"/>
      <c r="T10" s="125">
        <f t="shared" si="0"/>
        <v>0</v>
      </c>
      <c r="U10" s="315"/>
      <c r="V10" s="101"/>
      <c r="W10" s="101"/>
      <c r="X10" s="509"/>
      <c r="Y10" s="124"/>
      <c r="Z10" s="125">
        <f t="shared" si="1"/>
        <v>0.27559055118110237</v>
      </c>
      <c r="AA10" s="16"/>
      <c r="AB10" s="18"/>
      <c r="AC10" s="18"/>
      <c r="AD10" s="509"/>
      <c r="AE10" s="124"/>
      <c r="AF10" s="125">
        <f t="shared" si="2"/>
        <v>0.63779527559055116</v>
      </c>
      <c r="AG10" s="16"/>
      <c r="AH10" s="18"/>
      <c r="AI10" s="18"/>
      <c r="AJ10" s="509"/>
      <c r="AK10" s="124"/>
      <c r="AL10" s="125">
        <f t="shared" si="3"/>
        <v>1</v>
      </c>
    </row>
    <row r="11" spans="1:38" ht="71.25" customHeight="1">
      <c r="A11" s="476"/>
      <c r="B11" s="500"/>
      <c r="C11" s="488"/>
      <c r="D11" s="14" t="s">
        <v>75</v>
      </c>
      <c r="E11" s="38">
        <v>0.25</v>
      </c>
      <c r="F11" s="505"/>
      <c r="G11" s="43" t="s">
        <v>76</v>
      </c>
      <c r="H11" s="19" t="s">
        <v>77</v>
      </c>
      <c r="I11" s="44" t="s">
        <v>78</v>
      </c>
      <c r="J11" s="44" t="s">
        <v>48</v>
      </c>
      <c r="K11" s="20" t="s">
        <v>79</v>
      </c>
      <c r="L11" s="424">
        <v>46009</v>
      </c>
      <c r="M11" s="423">
        <v>46022</v>
      </c>
      <c r="N11" s="51" t="s">
        <v>65</v>
      </c>
      <c r="O11" s="95"/>
      <c r="P11" s="40"/>
      <c r="Q11" s="17"/>
      <c r="R11" s="509"/>
      <c r="S11" s="124"/>
      <c r="T11" s="125">
        <f t="shared" si="0"/>
        <v>0</v>
      </c>
      <c r="U11" s="315"/>
      <c r="V11" s="101"/>
      <c r="W11" s="101"/>
      <c r="X11" s="509"/>
      <c r="Y11" s="124"/>
      <c r="Z11" s="125">
        <f t="shared" si="1"/>
        <v>0</v>
      </c>
      <c r="AA11" s="16"/>
      <c r="AB11" s="18"/>
      <c r="AC11" s="18"/>
      <c r="AD11" s="509"/>
      <c r="AE11" s="124"/>
      <c r="AF11" s="125">
        <f t="shared" si="2"/>
        <v>0</v>
      </c>
      <c r="AG11" s="16"/>
      <c r="AH11" s="18"/>
      <c r="AI11" s="18"/>
      <c r="AJ11" s="509"/>
      <c r="AK11" s="124"/>
      <c r="AL11" s="125">
        <f t="shared" si="3"/>
        <v>1</v>
      </c>
    </row>
    <row r="12" spans="1:38" ht="63" customHeight="1" thickBot="1">
      <c r="A12" s="476"/>
      <c r="B12" s="500"/>
      <c r="C12" s="489"/>
      <c r="D12" s="148" t="s">
        <v>80</v>
      </c>
      <c r="E12" s="149">
        <v>0.3</v>
      </c>
      <c r="F12" s="506"/>
      <c r="G12" s="162" t="s">
        <v>81</v>
      </c>
      <c r="H12" s="163" t="s">
        <v>82</v>
      </c>
      <c r="I12" s="164" t="s">
        <v>83</v>
      </c>
      <c r="J12" s="164" t="s">
        <v>84</v>
      </c>
      <c r="K12" s="161" t="s">
        <v>79</v>
      </c>
      <c r="L12" s="425">
        <v>45779</v>
      </c>
      <c r="M12" s="426">
        <v>45961</v>
      </c>
      <c r="N12" s="165" t="s">
        <v>85</v>
      </c>
      <c r="O12" s="154"/>
      <c r="P12" s="155"/>
      <c r="Q12" s="156"/>
      <c r="R12" s="503"/>
      <c r="S12" s="135"/>
      <c r="T12" s="136">
        <f t="shared" si="0"/>
        <v>0</v>
      </c>
      <c r="U12" s="316"/>
      <c r="V12" s="313"/>
      <c r="W12" s="313"/>
      <c r="X12" s="503"/>
      <c r="Y12" s="135"/>
      <c r="Z12" s="136">
        <f t="shared" si="1"/>
        <v>0.32417582417582419</v>
      </c>
      <c r="AA12" s="157"/>
      <c r="AB12" s="139"/>
      <c r="AC12" s="139"/>
      <c r="AD12" s="503"/>
      <c r="AE12" s="135"/>
      <c r="AF12" s="136">
        <f t="shared" si="2"/>
        <v>0.82967032967032972</v>
      </c>
      <c r="AG12" s="157"/>
      <c r="AH12" s="139"/>
      <c r="AI12" s="139"/>
      <c r="AJ12" s="503"/>
      <c r="AK12" s="135"/>
      <c r="AL12" s="136">
        <f t="shared" si="3"/>
        <v>1</v>
      </c>
    </row>
    <row r="13" spans="1:38" ht="63" customHeight="1" thickBot="1">
      <c r="A13" s="476"/>
      <c r="B13" s="500"/>
      <c r="C13" s="166" t="s">
        <v>86</v>
      </c>
      <c r="D13" s="167" t="s">
        <v>87</v>
      </c>
      <c r="E13" s="168">
        <v>1</v>
      </c>
      <c r="F13" s="168">
        <v>0.05</v>
      </c>
      <c r="G13" s="169" t="s">
        <v>88</v>
      </c>
      <c r="H13" s="169" t="s">
        <v>89</v>
      </c>
      <c r="I13" s="170" t="s">
        <v>90</v>
      </c>
      <c r="J13" s="170" t="s">
        <v>48</v>
      </c>
      <c r="K13" s="170" t="s">
        <v>56</v>
      </c>
      <c r="L13" s="427">
        <v>45839</v>
      </c>
      <c r="M13" s="428">
        <v>46022</v>
      </c>
      <c r="N13" s="171" t="s">
        <v>65</v>
      </c>
      <c r="O13" s="172"/>
      <c r="P13" s="173"/>
      <c r="Q13" s="174"/>
      <c r="R13" s="237">
        <f>(S13*$E13)</f>
        <v>0</v>
      </c>
      <c r="S13" s="175"/>
      <c r="T13" s="176">
        <f t="shared" si="0"/>
        <v>0</v>
      </c>
      <c r="U13" s="317"/>
      <c r="V13" s="318"/>
      <c r="W13" s="318"/>
      <c r="X13" s="237">
        <f>(Y13*$E13)</f>
        <v>0</v>
      </c>
      <c r="Y13" s="175"/>
      <c r="Z13" s="176">
        <f t="shared" si="1"/>
        <v>0</v>
      </c>
      <c r="AA13" s="179"/>
      <c r="AB13" s="177"/>
      <c r="AC13" s="178"/>
      <c r="AD13" s="237">
        <f>(AE13*$E13)</f>
        <v>0</v>
      </c>
      <c r="AE13" s="175"/>
      <c r="AF13" s="176">
        <f t="shared" si="2"/>
        <v>0.49726775956284153</v>
      </c>
      <c r="AG13" s="179"/>
      <c r="AH13" s="177"/>
      <c r="AI13" s="178"/>
      <c r="AJ13" s="237">
        <f>(AK13*$E13)</f>
        <v>0</v>
      </c>
      <c r="AK13" s="175"/>
      <c r="AL13" s="176">
        <f t="shared" si="3"/>
        <v>1</v>
      </c>
    </row>
    <row r="14" spans="1:38" ht="63" customHeight="1">
      <c r="A14" s="476"/>
      <c r="B14" s="500"/>
      <c r="C14" s="487" t="s">
        <v>91</v>
      </c>
      <c r="D14" s="181" t="s">
        <v>92</v>
      </c>
      <c r="E14" s="182">
        <v>0.25</v>
      </c>
      <c r="F14" s="504">
        <v>0.15</v>
      </c>
      <c r="G14" s="183" t="s">
        <v>93</v>
      </c>
      <c r="H14" s="184" t="s">
        <v>94</v>
      </c>
      <c r="I14" s="185" t="s">
        <v>95</v>
      </c>
      <c r="J14" s="185" t="s">
        <v>96</v>
      </c>
      <c r="K14" s="185" t="s">
        <v>97</v>
      </c>
      <c r="L14" s="429">
        <v>45748</v>
      </c>
      <c r="M14" s="430">
        <v>45989</v>
      </c>
      <c r="N14" s="186" t="s">
        <v>98</v>
      </c>
      <c r="O14" s="187"/>
      <c r="P14" s="93"/>
      <c r="Q14" s="28"/>
      <c r="R14" s="502">
        <f>+(S14*$E14)+(S15*$E15)+(S16*$E16)+(S17*$E17)</f>
        <v>0</v>
      </c>
      <c r="S14" s="122"/>
      <c r="T14" s="126">
        <f t="shared" si="0"/>
        <v>0</v>
      </c>
      <c r="U14" s="319"/>
      <c r="V14" s="311"/>
      <c r="W14" s="311"/>
      <c r="X14" s="502">
        <f>+(Y14*$E14)+(Y15*$E15)+(Y16*$E16)+(Y17*$E17)</f>
        <v>0</v>
      </c>
      <c r="Y14" s="122"/>
      <c r="Z14" s="126">
        <f t="shared" si="1"/>
        <v>0.37344398340248963</v>
      </c>
      <c r="AA14" s="26"/>
      <c r="AB14" s="10"/>
      <c r="AC14" s="13"/>
      <c r="AD14" s="502">
        <f>+(AE14*$E14)+(AE15*$E15)+(AE16*$E16)+(AE17*$E17)</f>
        <v>0</v>
      </c>
      <c r="AE14" s="122"/>
      <c r="AF14" s="126">
        <f t="shared" si="2"/>
        <v>0.75518672199170123</v>
      </c>
      <c r="AG14" s="26"/>
      <c r="AH14" s="10"/>
      <c r="AI14" s="13"/>
      <c r="AJ14" s="502">
        <f>+(AK14*$E14)+(AK15*$E15)+(AK16*$E16)+(AK17*$E17)</f>
        <v>0</v>
      </c>
      <c r="AK14" s="122"/>
      <c r="AL14" s="126">
        <f t="shared" si="3"/>
        <v>1</v>
      </c>
    </row>
    <row r="15" spans="1:38" ht="63" customHeight="1">
      <c r="A15" s="476"/>
      <c r="B15" s="500"/>
      <c r="C15" s="488"/>
      <c r="D15" s="46" t="s">
        <v>99</v>
      </c>
      <c r="E15" s="48">
        <v>0.25</v>
      </c>
      <c r="F15" s="505"/>
      <c r="G15" s="47" t="s">
        <v>100</v>
      </c>
      <c r="H15" s="50" t="s">
        <v>101</v>
      </c>
      <c r="I15" s="45" t="s">
        <v>102</v>
      </c>
      <c r="J15" s="45" t="s">
        <v>96</v>
      </c>
      <c r="K15" s="45" t="s">
        <v>103</v>
      </c>
      <c r="L15" s="431">
        <v>45691</v>
      </c>
      <c r="M15" s="432">
        <v>45989</v>
      </c>
      <c r="N15" s="52" t="s">
        <v>98</v>
      </c>
      <c r="O15" s="96"/>
      <c r="P15" s="92"/>
      <c r="Q15" s="21"/>
      <c r="R15" s="509"/>
      <c r="S15" s="124"/>
      <c r="T15" s="125">
        <f t="shared" si="0"/>
        <v>0.18791946308724833</v>
      </c>
      <c r="U15" s="320"/>
      <c r="V15" s="101"/>
      <c r="W15" s="101"/>
      <c r="X15" s="509"/>
      <c r="Y15" s="124"/>
      <c r="Z15" s="125">
        <f t="shared" si="1"/>
        <v>0.49328859060402686</v>
      </c>
      <c r="AA15" s="22"/>
      <c r="AB15" s="15"/>
      <c r="AC15" s="18"/>
      <c r="AD15" s="509"/>
      <c r="AE15" s="124"/>
      <c r="AF15" s="125">
        <f t="shared" si="2"/>
        <v>0.80201342281879195</v>
      </c>
      <c r="AG15" s="22"/>
      <c r="AH15" s="15"/>
      <c r="AI15" s="18"/>
      <c r="AJ15" s="509"/>
      <c r="AK15" s="124"/>
      <c r="AL15" s="125">
        <f t="shared" si="3"/>
        <v>1</v>
      </c>
    </row>
    <row r="16" spans="1:38" ht="63" customHeight="1">
      <c r="A16" s="476"/>
      <c r="B16" s="500"/>
      <c r="C16" s="488"/>
      <c r="D16" s="46" t="s">
        <v>104</v>
      </c>
      <c r="E16" s="48">
        <v>0.25</v>
      </c>
      <c r="F16" s="505"/>
      <c r="G16" s="47" t="s">
        <v>105</v>
      </c>
      <c r="H16" s="50" t="s">
        <v>106</v>
      </c>
      <c r="I16" s="45" t="s">
        <v>107</v>
      </c>
      <c r="J16" s="45" t="s">
        <v>96</v>
      </c>
      <c r="K16" s="45" t="s">
        <v>103</v>
      </c>
      <c r="L16" s="431">
        <v>45691</v>
      </c>
      <c r="M16" s="432">
        <v>46022</v>
      </c>
      <c r="N16" s="52" t="s">
        <v>98</v>
      </c>
      <c r="O16" s="97"/>
      <c r="P16" s="40"/>
      <c r="Q16" s="21"/>
      <c r="R16" s="509"/>
      <c r="S16" s="124"/>
      <c r="T16" s="125">
        <f t="shared" si="0"/>
        <v>0.16918429003021149</v>
      </c>
      <c r="U16" s="320"/>
      <c r="V16" s="101"/>
      <c r="W16" s="101"/>
      <c r="X16" s="509"/>
      <c r="Y16" s="124"/>
      <c r="Z16" s="125">
        <f t="shared" si="1"/>
        <v>0.44410876132930516</v>
      </c>
      <c r="AA16" s="22"/>
      <c r="AB16" s="15"/>
      <c r="AC16" s="18"/>
      <c r="AD16" s="509"/>
      <c r="AE16" s="124"/>
      <c r="AF16" s="125">
        <f t="shared" si="2"/>
        <v>0.72205438066465255</v>
      </c>
      <c r="AG16" s="22"/>
      <c r="AH16" s="15"/>
      <c r="AI16" s="18"/>
      <c r="AJ16" s="509"/>
      <c r="AK16" s="124"/>
      <c r="AL16" s="125">
        <f t="shared" si="3"/>
        <v>1</v>
      </c>
    </row>
    <row r="17" spans="1:38" ht="63" customHeight="1" thickBot="1">
      <c r="A17" s="476"/>
      <c r="B17" s="500"/>
      <c r="C17" s="489"/>
      <c r="D17" s="188" t="s">
        <v>108</v>
      </c>
      <c r="E17" s="189">
        <v>0.25</v>
      </c>
      <c r="F17" s="506"/>
      <c r="G17" s="190" t="s">
        <v>109</v>
      </c>
      <c r="H17" s="191" t="s">
        <v>110</v>
      </c>
      <c r="I17" s="192" t="s">
        <v>111</v>
      </c>
      <c r="J17" s="192" t="s">
        <v>96</v>
      </c>
      <c r="K17" s="192" t="s">
        <v>112</v>
      </c>
      <c r="L17" s="433">
        <v>45839</v>
      </c>
      <c r="M17" s="434">
        <v>45989</v>
      </c>
      <c r="N17" s="165" t="s">
        <v>98</v>
      </c>
      <c r="O17" s="193"/>
      <c r="P17" s="155"/>
      <c r="Q17" s="194"/>
      <c r="R17" s="503"/>
      <c r="S17" s="135"/>
      <c r="T17" s="136">
        <f t="shared" si="0"/>
        <v>0</v>
      </c>
      <c r="U17" s="321"/>
      <c r="V17" s="313"/>
      <c r="W17" s="313"/>
      <c r="X17" s="503"/>
      <c r="Y17" s="135"/>
      <c r="Z17" s="136">
        <f t="shared" si="1"/>
        <v>0</v>
      </c>
      <c r="AA17" s="195"/>
      <c r="AB17" s="138"/>
      <c r="AC17" s="139"/>
      <c r="AD17" s="503"/>
      <c r="AE17" s="135"/>
      <c r="AF17" s="136">
        <f t="shared" si="2"/>
        <v>0.60666666666666669</v>
      </c>
      <c r="AG17" s="195"/>
      <c r="AH17" s="138"/>
      <c r="AI17" s="139"/>
      <c r="AJ17" s="503"/>
      <c r="AK17" s="135"/>
      <c r="AL17" s="136">
        <f t="shared" si="3"/>
        <v>1</v>
      </c>
    </row>
    <row r="18" spans="1:38" ht="72.75" customHeight="1" thickBot="1">
      <c r="A18" s="476"/>
      <c r="B18" s="501"/>
      <c r="C18" s="166" t="s">
        <v>113</v>
      </c>
      <c r="D18" s="167" t="s">
        <v>114</v>
      </c>
      <c r="E18" s="168">
        <v>1</v>
      </c>
      <c r="F18" s="168">
        <v>0.05</v>
      </c>
      <c r="G18" s="169" t="s">
        <v>115</v>
      </c>
      <c r="H18" s="196" t="s">
        <v>116</v>
      </c>
      <c r="I18" s="170" t="s">
        <v>117</v>
      </c>
      <c r="J18" s="170" t="s">
        <v>48</v>
      </c>
      <c r="K18" s="197" t="s">
        <v>118</v>
      </c>
      <c r="L18" s="435">
        <v>45691</v>
      </c>
      <c r="M18" s="436">
        <v>46010</v>
      </c>
      <c r="N18" s="171" t="s">
        <v>65</v>
      </c>
      <c r="O18" s="198"/>
      <c r="P18" s="199"/>
      <c r="Q18" s="200"/>
      <c r="R18" s="237">
        <f>+(S18*$E18)</f>
        <v>0</v>
      </c>
      <c r="S18" s="175"/>
      <c r="T18" s="176">
        <f t="shared" si="0"/>
        <v>0.17554858934169279</v>
      </c>
      <c r="U18" s="322"/>
      <c r="V18" s="318"/>
      <c r="W18" s="323"/>
      <c r="X18" s="237">
        <f>+(Y18*$E18)</f>
        <v>0</v>
      </c>
      <c r="Y18" s="175"/>
      <c r="Z18" s="176">
        <f t="shared" si="1"/>
        <v>0.46081504702194359</v>
      </c>
      <c r="AA18" s="201"/>
      <c r="AB18" s="202"/>
      <c r="AC18" s="202"/>
      <c r="AD18" s="237">
        <f>+(AE18*$E18)</f>
        <v>0</v>
      </c>
      <c r="AE18" s="175"/>
      <c r="AF18" s="176">
        <f t="shared" si="2"/>
        <v>0.7492163009404389</v>
      </c>
      <c r="AG18" s="201"/>
      <c r="AH18" s="202"/>
      <c r="AI18" s="202"/>
      <c r="AJ18" s="237">
        <f>+(AK18*$E18)</f>
        <v>0</v>
      </c>
      <c r="AK18" s="175"/>
      <c r="AL18" s="176">
        <f t="shared" si="3"/>
        <v>1</v>
      </c>
    </row>
    <row r="19" spans="1:38" ht="111.75" customHeight="1">
      <c r="A19" s="476"/>
      <c r="B19" s="494" t="s">
        <v>119</v>
      </c>
      <c r="C19" s="485" t="s">
        <v>120</v>
      </c>
      <c r="D19" s="203" t="s">
        <v>121</v>
      </c>
      <c r="E19" s="204">
        <v>0.2</v>
      </c>
      <c r="F19" s="507">
        <v>0.1</v>
      </c>
      <c r="G19" s="205" t="s">
        <v>122</v>
      </c>
      <c r="H19" s="206" t="s">
        <v>123</v>
      </c>
      <c r="I19" s="207" t="s">
        <v>124</v>
      </c>
      <c r="J19" s="207" t="s">
        <v>125</v>
      </c>
      <c r="K19" s="207" t="s">
        <v>126</v>
      </c>
      <c r="L19" s="437">
        <v>45748</v>
      </c>
      <c r="M19" s="438">
        <v>45839</v>
      </c>
      <c r="N19" s="146" t="s">
        <v>127</v>
      </c>
      <c r="O19" s="98"/>
      <c r="P19" s="93"/>
      <c r="Q19" s="25"/>
      <c r="R19" s="510">
        <f>(S19*$E19)+(S20*$E20)</f>
        <v>0</v>
      </c>
      <c r="S19" s="122"/>
      <c r="T19" s="126">
        <f t="shared" si="0"/>
        <v>0</v>
      </c>
      <c r="U19" s="314"/>
      <c r="V19" s="311"/>
      <c r="W19" s="324"/>
      <c r="X19" s="510">
        <f>(Y19*$E19)+(Y20*$E20)</f>
        <v>0</v>
      </c>
      <c r="Y19" s="122"/>
      <c r="Z19" s="126">
        <f t="shared" si="1"/>
        <v>0.98901098901098905</v>
      </c>
      <c r="AA19" s="26"/>
      <c r="AB19" s="10"/>
      <c r="AC19" s="13"/>
      <c r="AD19" s="510">
        <f>(AE19*$E19)+(AE20*$E20)</f>
        <v>0</v>
      </c>
      <c r="AE19" s="122"/>
      <c r="AF19" s="126">
        <f t="shared" si="2"/>
        <v>1</v>
      </c>
      <c r="AG19" s="26"/>
      <c r="AH19" s="10"/>
      <c r="AI19" s="13"/>
      <c r="AJ19" s="510">
        <f>(AK19*$E19)+(AK20*$E20)</f>
        <v>0</v>
      </c>
      <c r="AK19" s="122"/>
      <c r="AL19" s="126">
        <f t="shared" si="3"/>
        <v>1</v>
      </c>
    </row>
    <row r="20" spans="1:38" ht="135.75" customHeight="1">
      <c r="A20" s="476"/>
      <c r="B20" s="495"/>
      <c r="C20" s="486"/>
      <c r="D20" s="208" t="s">
        <v>128</v>
      </c>
      <c r="E20" s="209">
        <v>0.8</v>
      </c>
      <c r="F20" s="508"/>
      <c r="G20" s="211" t="s">
        <v>129</v>
      </c>
      <c r="H20" s="404" t="s">
        <v>130</v>
      </c>
      <c r="I20" s="405" t="s">
        <v>131</v>
      </c>
      <c r="J20" s="212" t="s">
        <v>132</v>
      </c>
      <c r="K20" s="212" t="s">
        <v>56</v>
      </c>
      <c r="L20" s="439">
        <v>45748</v>
      </c>
      <c r="M20" s="440">
        <v>45898</v>
      </c>
      <c r="N20" s="213" t="s">
        <v>127</v>
      </c>
      <c r="O20" s="214"/>
      <c r="P20" s="215"/>
      <c r="Q20" s="216"/>
      <c r="R20" s="511"/>
      <c r="S20" s="135"/>
      <c r="T20" s="136">
        <f t="shared" si="0"/>
        <v>0</v>
      </c>
      <c r="U20" s="325"/>
      <c r="V20" s="326"/>
      <c r="W20" s="327"/>
      <c r="X20" s="511"/>
      <c r="Y20" s="135"/>
      <c r="Z20" s="136">
        <f t="shared" si="1"/>
        <v>0.6</v>
      </c>
      <c r="AA20" s="217"/>
      <c r="AB20" s="180"/>
      <c r="AC20" s="218"/>
      <c r="AD20" s="511"/>
      <c r="AE20" s="135"/>
      <c r="AF20" s="136">
        <f t="shared" si="2"/>
        <v>1</v>
      </c>
      <c r="AG20" s="217"/>
      <c r="AH20" s="180"/>
      <c r="AI20" s="218"/>
      <c r="AJ20" s="511"/>
      <c r="AK20" s="135"/>
      <c r="AL20" s="136">
        <f t="shared" si="3"/>
        <v>1</v>
      </c>
    </row>
    <row r="21" spans="1:38" ht="102" customHeight="1" thickBot="1">
      <c r="A21" s="476"/>
      <c r="B21" s="495"/>
      <c r="C21" s="345" t="s">
        <v>133</v>
      </c>
      <c r="D21" s="346" t="s">
        <v>134</v>
      </c>
      <c r="E21" s="347">
        <v>1</v>
      </c>
      <c r="F21" s="347">
        <v>0.05</v>
      </c>
      <c r="G21" s="348" t="s">
        <v>135</v>
      </c>
      <c r="H21" s="348" t="s">
        <v>136</v>
      </c>
      <c r="I21" s="349" t="s">
        <v>137</v>
      </c>
      <c r="J21" s="349" t="s">
        <v>138</v>
      </c>
      <c r="K21" s="349" t="s">
        <v>103</v>
      </c>
      <c r="L21" s="441">
        <v>45873</v>
      </c>
      <c r="M21" s="442">
        <v>45961</v>
      </c>
      <c r="N21" s="350" t="s">
        <v>139</v>
      </c>
      <c r="O21" s="351"/>
      <c r="P21" s="173"/>
      <c r="Q21" s="352"/>
      <c r="R21" s="355">
        <f>+(S21*$E21)</f>
        <v>0</v>
      </c>
      <c r="S21" s="175"/>
      <c r="T21" s="176">
        <f t="shared" si="0"/>
        <v>0</v>
      </c>
      <c r="U21" s="353"/>
      <c r="V21" s="318"/>
      <c r="W21" s="354"/>
      <c r="X21" s="355">
        <f>+(Y21*$E21)</f>
        <v>0</v>
      </c>
      <c r="Y21" s="175"/>
      <c r="Z21" s="176">
        <f t="shared" si="1"/>
        <v>0</v>
      </c>
      <c r="AA21" s="179"/>
      <c r="AB21" s="177"/>
      <c r="AC21" s="178"/>
      <c r="AD21" s="355">
        <f>+(AE21*$E21)</f>
        <v>0</v>
      </c>
      <c r="AE21" s="175"/>
      <c r="AF21" s="176">
        <f t="shared" si="2"/>
        <v>0.64772727272727271</v>
      </c>
      <c r="AG21" s="179"/>
      <c r="AH21" s="177"/>
      <c r="AI21" s="178"/>
      <c r="AJ21" s="355">
        <f>+(AK21*$E21)</f>
        <v>0</v>
      </c>
      <c r="AK21" s="175"/>
      <c r="AL21" s="176">
        <f t="shared" si="3"/>
        <v>1</v>
      </c>
    </row>
    <row r="22" spans="1:38" ht="120" customHeight="1" thickBot="1">
      <c r="A22" s="476"/>
      <c r="B22" s="496"/>
      <c r="C22" s="331" t="s">
        <v>140</v>
      </c>
      <c r="D22" s="332" t="s">
        <v>141</v>
      </c>
      <c r="E22" s="330">
        <v>1</v>
      </c>
      <c r="F22" s="210">
        <v>0.05</v>
      </c>
      <c r="G22" s="333" t="s">
        <v>142</v>
      </c>
      <c r="H22" s="333" t="s">
        <v>143</v>
      </c>
      <c r="I22" s="334" t="s">
        <v>144</v>
      </c>
      <c r="J22" s="334" t="s">
        <v>145</v>
      </c>
      <c r="K22" s="334" t="s">
        <v>146</v>
      </c>
      <c r="L22" s="443">
        <v>45720</v>
      </c>
      <c r="M22" s="444">
        <v>45898</v>
      </c>
      <c r="N22" s="335" t="s">
        <v>147</v>
      </c>
      <c r="O22" s="336"/>
      <c r="P22" s="337"/>
      <c r="Q22" s="338"/>
      <c r="R22" s="132">
        <f>(S22*$E22)</f>
        <v>0</v>
      </c>
      <c r="S22" s="134"/>
      <c r="T22" s="339">
        <f t="shared" si="0"/>
        <v>0.15168539325842698</v>
      </c>
      <c r="U22" s="340"/>
      <c r="V22" s="341"/>
      <c r="W22" s="341"/>
      <c r="X22" s="132">
        <f>(Y22*$E22)</f>
        <v>0</v>
      </c>
      <c r="Y22" s="134"/>
      <c r="Z22" s="339">
        <f t="shared" si="1"/>
        <v>0.6629213483146067</v>
      </c>
      <c r="AA22" s="342"/>
      <c r="AB22" s="343"/>
      <c r="AC22" s="344"/>
      <c r="AD22" s="132">
        <f>(AE22*$E22)</f>
        <v>0</v>
      </c>
      <c r="AE22" s="134"/>
      <c r="AF22" s="339">
        <f t="shared" si="2"/>
        <v>1</v>
      </c>
      <c r="AG22" s="342"/>
      <c r="AH22" s="343"/>
      <c r="AI22" s="344"/>
      <c r="AJ22" s="132">
        <f>(AK22*$E22)</f>
        <v>0</v>
      </c>
      <c r="AK22" s="134"/>
      <c r="AL22" s="339">
        <f t="shared" si="3"/>
        <v>1</v>
      </c>
    </row>
    <row r="23" spans="1:38" ht="63" customHeight="1">
      <c r="A23" s="477"/>
      <c r="B23" s="497" t="s">
        <v>148</v>
      </c>
      <c r="C23" s="222" t="s">
        <v>149</v>
      </c>
      <c r="D23" s="223" t="s">
        <v>150</v>
      </c>
      <c r="E23" s="224">
        <v>0.5</v>
      </c>
      <c r="F23" s="490">
        <v>0.1</v>
      </c>
      <c r="G23" s="225" t="s">
        <v>151</v>
      </c>
      <c r="H23" s="225" t="s">
        <v>152</v>
      </c>
      <c r="I23" s="226" t="s">
        <v>144</v>
      </c>
      <c r="J23" s="219" t="s">
        <v>48</v>
      </c>
      <c r="K23" s="226" t="s">
        <v>146</v>
      </c>
      <c r="L23" s="445">
        <v>45873</v>
      </c>
      <c r="M23" s="446">
        <v>46022</v>
      </c>
      <c r="N23" s="227" t="s">
        <v>50</v>
      </c>
      <c r="O23" s="98"/>
      <c r="P23" s="93"/>
      <c r="Q23" s="25"/>
      <c r="R23" s="502">
        <f>(S23*$E23)+(S24*$E24)</f>
        <v>0</v>
      </c>
      <c r="S23" s="122"/>
      <c r="T23" s="126">
        <f t="shared" si="0"/>
        <v>0</v>
      </c>
      <c r="U23" s="319"/>
      <c r="V23" s="311"/>
      <c r="W23" s="311"/>
      <c r="X23" s="502">
        <f>(Y23*$E23)+(Y24*$E24)</f>
        <v>0</v>
      </c>
      <c r="Y23" s="122"/>
      <c r="Z23" s="126">
        <f t="shared" si="1"/>
        <v>0</v>
      </c>
      <c r="AA23" s="10"/>
      <c r="AB23" s="10"/>
      <c r="AC23" s="13"/>
      <c r="AD23" s="502">
        <f>(AE23*$E23)+(AE24*$E24)</f>
        <v>0</v>
      </c>
      <c r="AE23" s="122"/>
      <c r="AF23" s="126">
        <f t="shared" si="2"/>
        <v>0.3825503355704698</v>
      </c>
      <c r="AG23" s="10"/>
      <c r="AH23" s="10"/>
      <c r="AI23" s="13"/>
      <c r="AJ23" s="502">
        <f>(AK23*$E23)+(AK24*$E24)</f>
        <v>0</v>
      </c>
      <c r="AK23" s="122"/>
      <c r="AL23" s="126">
        <f t="shared" si="3"/>
        <v>1</v>
      </c>
    </row>
    <row r="24" spans="1:38" ht="63" customHeight="1" thickBot="1">
      <c r="A24" s="478"/>
      <c r="B24" s="498"/>
      <c r="C24" s="228" t="s">
        <v>153</v>
      </c>
      <c r="D24" s="229" t="s">
        <v>154</v>
      </c>
      <c r="E24" s="230">
        <v>0.5</v>
      </c>
      <c r="F24" s="491"/>
      <c r="G24" s="231" t="s">
        <v>155</v>
      </c>
      <c r="H24" s="232" t="s">
        <v>156</v>
      </c>
      <c r="I24" s="233" t="s">
        <v>157</v>
      </c>
      <c r="J24" s="234" t="s">
        <v>48</v>
      </c>
      <c r="K24" s="235" t="s">
        <v>64</v>
      </c>
      <c r="L24" s="447">
        <v>45901</v>
      </c>
      <c r="M24" s="448">
        <v>46022</v>
      </c>
      <c r="N24" s="236" t="s">
        <v>50</v>
      </c>
      <c r="O24" s="99"/>
      <c r="P24" s="220"/>
      <c r="Q24" s="221"/>
      <c r="R24" s="503"/>
      <c r="S24" s="135"/>
      <c r="T24" s="136">
        <f t="shared" si="0"/>
        <v>0</v>
      </c>
      <c r="U24" s="313"/>
      <c r="V24" s="313"/>
      <c r="W24" s="313"/>
      <c r="X24" s="503"/>
      <c r="Y24" s="135"/>
      <c r="Z24" s="136">
        <f t="shared" si="1"/>
        <v>0</v>
      </c>
      <c r="AA24" s="138"/>
      <c r="AB24" s="138"/>
      <c r="AC24" s="139"/>
      <c r="AD24" s="503"/>
      <c r="AE24" s="135"/>
      <c r="AF24" s="136">
        <f t="shared" si="2"/>
        <v>0.23966942148760331</v>
      </c>
      <c r="AG24" s="138"/>
      <c r="AH24" s="138"/>
      <c r="AI24" s="139"/>
      <c r="AJ24" s="503"/>
      <c r="AK24" s="135"/>
      <c r="AL24" s="136">
        <f t="shared" si="3"/>
        <v>1</v>
      </c>
    </row>
    <row r="25" spans="1:38" ht="39.950000000000003" customHeight="1" thickBot="1">
      <c r="F25" s="140">
        <f>SUM(F6:F24)</f>
        <v>1.0000000000000002</v>
      </c>
      <c r="O25" s="473" t="s">
        <v>158</v>
      </c>
      <c r="P25" s="474"/>
      <c r="Q25" s="474"/>
      <c r="R25" s="117">
        <f>(R6*$F6)+(R8*$F8)+(R13*$F13)+(R14*$F14)+(R18*$F18)+(R19*$F19)+(R21*$F21)+(R22*$F22)+(R23*$F23)</f>
        <v>0</v>
      </c>
      <c r="S25" s="301">
        <f>((S6*$E6)+(S7*$E7))*$F6+((S8*$E8)+(S9*$E9)+(S10*$E10)+(S11*$E11)+(S12*$E12))*$F8+(S13*$E13)*$F13+((S14*$E14)+(S15*$E15)+(S16*$E16)+(S17*$E17))*$F14+(S18*$E18)*$F18+((S19*$E19)+(S20*$E20))*$F19+(S21*$E21)*$F21+(S22*$E22)*$F22+((S23*$E23)+(S24*$E24))*$F23</f>
        <v>0</v>
      </c>
      <c r="T25" s="302">
        <f>((T6*$E6)+(T7*$E7))*$F6+((T8*$E8)+(T9*$E9)+(T10*$E10)+(T11*$E11)+(T12*$E12))*$F8+(T13*$E13)*$F13+((T14*$E14)+(T15*$E15)+(T16*$E16)+(T17*$E17))*$F14+(T18*$E18)*$F18+((T19*$E19)+(T20*$E20))*$F19+(T21*$E21)*$F21+(T22*$E22)*$F22+((T23*$E23)+(T24*$E24))*$F23</f>
        <v>2.9753089871910728E-2</v>
      </c>
      <c r="U25" s="328"/>
      <c r="V25" s="329"/>
      <c r="W25" s="102"/>
      <c r="X25" s="117">
        <f>(X6*$F6)+(X8*$F8)+(X13*$F13)+(X14*$F14)+(X18*$F18)+(X19*$F19)+(X21*$F21)+(X22*$F22)+(X23*$F23)</f>
        <v>0</v>
      </c>
      <c r="Y25" s="301">
        <f>((Y6*$E6)+(Y7*$E7))*$F6+((Y8*$E8)+(Y9*$E9)+(Y10*$E10)+(Y11*$E11)+(Y12*$E12))*$F8+(Y13*$E13)*$F13+((Y14*$E14)+(Y15*$E15)+(Y16*$E16)+(Y17*$E17))*$F14+(Y18*$E18)*$F18+((Y19*$E19)+(Y20*$E20))*$F19+(Y21*$E21)*$F21+(Y22*$E22)*$F22+((Y23*$E23)+(Y24*$E24))*$F23</f>
        <v>0</v>
      </c>
      <c r="Z25" s="302">
        <f>((Z6*$E6)+(Z7*$E7))*$F6+((Z8*$E8)+(Z9*$E9)+(Z10*$E10)+(Z11*$E11)+(Z12*$E12))*$F8+(Z13*$E13)*$F13+((Z14*$E14)+(Z15*$E15)+(Z16*$E16)+(Z17*$E17))*$F14+(Z18*$E18)*$F18+((Z19*$E19)+(Z20*$E20))*$F19+(Z21*$E21)*$F21+(Z22*$E22)*$F22+((Z23*$E23)+(Z24*$E24))*$F23</f>
        <v>0.20663146898510271</v>
      </c>
      <c r="AD25" s="117">
        <f>(AD6*$F6)+(AD8*$F8)+(AD13*$F13)+(AD14*$F14)+(AD18*$F18)+(AD19*$F19)+(AD21*$F21)+(AD22*$F22)+(AD23*$F23)</f>
        <v>0</v>
      </c>
      <c r="AE25" s="301">
        <f>((AE6*$E6)+(AE7*$E7))*$F6+((AE8*$E8)+(AE9*$E9)+(AE10*$E10)+(AE11*$E11)+(AE12*$E12))*$F8+(AE13*$E13)*$F13+((AE14*$E14)+(AE15*$E15)+(AE16*$E16)+(AE17*$E17))*$F14+(AE18*$E18)*$F18+((AE19*$E19)+(AE20*$E20))*$F19+(AE21*$E21)*$F21+(AE22*$E22)*$F22+((AE23*$E23)+(AE24*$E24))*$F23</f>
        <v>0</v>
      </c>
      <c r="AF25" s="302">
        <f>((AF6*$E6)+(AF7*$E7))*$F6+((AF8*$E8)+(AF9*$E9)+(AF10*$E10)+(AF11*$E11)+(AF12*$E12))*$F8+(AF13*$E13)*$F13+((AF14*$E14)+(AF15*$E15)+(AF16*$E16)+(AF17*$E17))*$F14+(AF18*$E18)*$F18+((AF19*$E19)+(AF20*$E20))*$F19+(AF21*$E21)*$F21+(AF22*$E22)*$F22+((AF23*$E23)+(AF24*$E24))*$F23</f>
        <v>0.5777034810755125</v>
      </c>
      <c r="AJ25" s="117">
        <f>(AJ6*$F6)+(AJ8*$F8)+(AJ13*$F13)+(AJ14*$F14)+(AJ18*$F18)+(AJ19*$F19)+(AJ21*$F21)+(AJ22*$F22)+(AJ23*$F23)</f>
        <v>0</v>
      </c>
      <c r="AK25" s="301">
        <f>((AK6*$E6)+(AK7*$E7))*$F6+((AK8*$E8)+(AK9*$E9)+(AK10*$E10)+(AK11*$E11)+(AK12*$E12))*$F8+(AK13*$E13)*$F13+((AK14*$E14)+(AK15*$E15)+(AK16*$E16)+(AK17*$E17))*$F14+(AK18*$E18)*$F18+((AK19*$E19)+(AK20*$E20))*$F19+(AK21*$E21)*$F21+(AK22*$E22)*$F22+((AK23*$E23)+(AK24*$E24))*$F23</f>
        <v>0</v>
      </c>
      <c r="AL25" s="302">
        <f>((AL6*$E6)+(AL7*$E7))*$F6+((AL8*$E8)+(AL9*$E9)+(AL10*$E10)+(AL11*$E11)+(AL12*$E12))*$F8+(AL13*$E13)*$F13+((AL14*$E14)+(AL15*$E15)+(AL16*$E16)+(AL17*$E17))*$F14+(AL18*$E18)*$F18+((AL19*$E19)+(AL20*$E20))*$F19+(AL21*$E21)*$F21+(AL22*$E22)*$F22+((AL23*$E23)+(AL24*$E24))*$F23</f>
        <v>1.0000000000000002</v>
      </c>
    </row>
    <row r="26" spans="1:38" ht="16.5">
      <c r="S26" s="127"/>
      <c r="T26" s="34"/>
      <c r="V26" s="33"/>
    </row>
    <row r="27" spans="1:38" ht="16.5">
      <c r="S27" s="127"/>
      <c r="T27" s="34"/>
      <c r="V27" s="33"/>
    </row>
    <row r="28" spans="1:38" ht="16.5">
      <c r="S28" s="127"/>
      <c r="T28" s="34"/>
      <c r="V28" s="33"/>
    </row>
    <row r="29" spans="1:38" ht="16.5">
      <c r="S29" s="127"/>
      <c r="T29" s="34"/>
      <c r="V29" s="33"/>
    </row>
    <row r="30" spans="1:38" ht="16.5">
      <c r="S30" s="127"/>
      <c r="T30" s="34"/>
      <c r="V30" s="33"/>
    </row>
    <row r="31" spans="1:38" ht="16.5">
      <c r="S31" s="127"/>
      <c r="T31" s="34"/>
      <c r="V31" s="33"/>
    </row>
    <row r="32" spans="1:38" ht="16.5">
      <c r="S32" s="127"/>
      <c r="T32" s="34"/>
      <c r="V32" s="33"/>
    </row>
    <row r="33" spans="19:22" ht="16.5">
      <c r="S33" s="127"/>
      <c r="T33" s="34"/>
      <c r="V33" s="33"/>
    </row>
    <row r="34" spans="19:22" ht="16.5">
      <c r="S34" s="127"/>
      <c r="T34" s="34"/>
      <c r="V34" s="33"/>
    </row>
    <row r="35" spans="19:22" ht="16.5">
      <c r="S35" s="127"/>
      <c r="T35" s="34"/>
      <c r="V35" s="33"/>
    </row>
    <row r="36" spans="19:22" ht="16.5">
      <c r="S36" s="127"/>
      <c r="T36" s="34"/>
      <c r="V36" s="33"/>
    </row>
    <row r="37" spans="19:22" ht="16.5">
      <c r="S37" s="127"/>
      <c r="T37" s="34"/>
      <c r="V37" s="33"/>
    </row>
    <row r="38" spans="19:22" ht="16.5">
      <c r="S38" s="127"/>
      <c r="T38" s="34"/>
      <c r="V38" s="33"/>
    </row>
    <row r="39" spans="19:22" ht="16.5">
      <c r="S39" s="127"/>
      <c r="T39" s="34"/>
      <c r="V39" s="33"/>
    </row>
    <row r="40" spans="19:22" ht="16.5">
      <c r="S40" s="127"/>
      <c r="T40" s="34"/>
      <c r="V40" s="33"/>
    </row>
    <row r="41" spans="19:22" ht="16.5">
      <c r="S41" s="127"/>
      <c r="T41" s="34"/>
      <c r="V41" s="33"/>
    </row>
    <row r="42" spans="19:22" ht="16.5">
      <c r="S42" s="127"/>
      <c r="T42" s="34"/>
      <c r="V42" s="33"/>
    </row>
    <row r="43" spans="19:22" ht="16.5">
      <c r="S43" s="127"/>
      <c r="T43" s="34"/>
      <c r="V43" s="33"/>
    </row>
    <row r="44" spans="19:22" ht="16.5">
      <c r="S44" s="127"/>
      <c r="T44" s="34"/>
      <c r="V44" s="33"/>
    </row>
    <row r="45" spans="19:22" ht="16.5">
      <c r="S45" s="127"/>
      <c r="T45" s="34"/>
      <c r="V45" s="33"/>
    </row>
    <row r="46" spans="19:22" ht="16.5">
      <c r="S46" s="127"/>
      <c r="T46" s="34"/>
      <c r="V46" s="33"/>
    </row>
    <row r="47" spans="19:22" ht="16.5">
      <c r="S47" s="127"/>
      <c r="T47" s="34"/>
      <c r="V47" s="33"/>
    </row>
    <row r="48" spans="19:22" ht="16.5">
      <c r="S48" s="127"/>
      <c r="T48" s="34"/>
      <c r="V48" s="33"/>
    </row>
    <row r="49" spans="19:22" ht="16.5">
      <c r="S49" s="127"/>
      <c r="T49" s="34"/>
      <c r="V49" s="33"/>
    </row>
    <row r="50" spans="19:22" ht="16.5">
      <c r="S50" s="127"/>
      <c r="T50" s="34"/>
      <c r="V50" s="33"/>
    </row>
    <row r="51" spans="19:22" ht="16.5">
      <c r="S51" s="127"/>
      <c r="T51" s="34"/>
      <c r="V51" s="33"/>
    </row>
    <row r="52" spans="19:22" ht="16.5">
      <c r="S52" s="127"/>
      <c r="T52" s="34"/>
      <c r="V52" s="33"/>
    </row>
    <row r="53" spans="19:22" ht="16.5">
      <c r="S53" s="127"/>
      <c r="T53" s="34"/>
      <c r="V53" s="33"/>
    </row>
    <row r="54" spans="19:22" ht="16.5">
      <c r="S54" s="127"/>
      <c r="T54" s="34"/>
      <c r="V54" s="33"/>
    </row>
    <row r="55" spans="19:22" ht="16.5">
      <c r="S55" s="127"/>
      <c r="T55" s="34"/>
      <c r="V55" s="33"/>
    </row>
    <row r="56" spans="19:22" ht="16.5">
      <c r="S56" s="127"/>
      <c r="T56" s="34"/>
      <c r="V56" s="33"/>
    </row>
    <row r="57" spans="19:22" ht="16.5">
      <c r="S57" s="127"/>
      <c r="T57" s="34"/>
      <c r="V57" s="33"/>
    </row>
    <row r="58" spans="19:22" ht="16.5">
      <c r="S58" s="127"/>
      <c r="T58" s="34"/>
      <c r="V58" s="33"/>
    </row>
    <row r="59" spans="19:22" ht="16.5">
      <c r="S59" s="127"/>
      <c r="T59" s="34"/>
      <c r="V59" s="33"/>
    </row>
    <row r="60" spans="19:22" ht="16.5">
      <c r="S60" s="127"/>
      <c r="T60" s="34"/>
      <c r="V60" s="33"/>
    </row>
    <row r="61" spans="19:22" ht="16.5">
      <c r="S61" s="127"/>
      <c r="T61" s="34"/>
      <c r="V61" s="33"/>
    </row>
    <row r="62" spans="19:22" ht="16.5">
      <c r="S62" s="127"/>
      <c r="T62" s="34"/>
      <c r="V62" s="33"/>
    </row>
    <row r="63" spans="19:22" ht="16.5">
      <c r="S63" s="127"/>
      <c r="T63" s="34"/>
      <c r="V63" s="33"/>
    </row>
    <row r="64" spans="19:22" ht="16.5">
      <c r="S64" s="127"/>
      <c r="T64" s="34"/>
      <c r="V64" s="33"/>
    </row>
    <row r="65" spans="19:22" ht="16.5">
      <c r="S65" s="127"/>
      <c r="T65" s="34"/>
      <c r="V65" s="33"/>
    </row>
    <row r="66" spans="19:22" ht="16.5">
      <c r="S66" s="127"/>
      <c r="T66" s="34"/>
      <c r="V66" s="33"/>
    </row>
    <row r="67" spans="19:22" ht="16.5">
      <c r="S67" s="127"/>
      <c r="T67" s="34"/>
      <c r="V67" s="33"/>
    </row>
    <row r="68" spans="19:22" ht="16.5">
      <c r="S68" s="127"/>
      <c r="T68" s="34"/>
      <c r="V68" s="33"/>
    </row>
    <row r="69" spans="19:22" ht="16.5">
      <c r="S69" s="127"/>
      <c r="T69" s="34"/>
      <c r="V69" s="33"/>
    </row>
    <row r="70" spans="19:22" ht="16.5">
      <c r="S70" s="127"/>
      <c r="T70" s="34"/>
      <c r="V70" s="33"/>
    </row>
    <row r="71" spans="19:22" ht="16.5">
      <c r="S71" s="127"/>
      <c r="T71" s="34"/>
      <c r="V71" s="33"/>
    </row>
    <row r="72" spans="19:22" ht="16.5">
      <c r="S72" s="127"/>
      <c r="T72" s="34"/>
      <c r="V72" s="33"/>
    </row>
    <row r="73" spans="19:22" ht="16.5">
      <c r="S73" s="127"/>
      <c r="T73" s="34"/>
      <c r="V73" s="33"/>
    </row>
    <row r="74" spans="19:22" ht="16.5">
      <c r="S74" s="127"/>
      <c r="T74" s="34"/>
      <c r="V74" s="33"/>
    </row>
    <row r="75" spans="19:22" ht="16.5">
      <c r="S75" s="127"/>
      <c r="T75" s="34"/>
      <c r="V75" s="33"/>
    </row>
    <row r="76" spans="19:22" ht="16.5">
      <c r="S76" s="127"/>
      <c r="T76" s="34"/>
      <c r="V76" s="33"/>
    </row>
    <row r="77" spans="19:22" ht="16.5">
      <c r="S77" s="127"/>
      <c r="T77" s="34"/>
      <c r="V77" s="33"/>
    </row>
    <row r="78" spans="19:22" ht="16.5">
      <c r="S78" s="127"/>
      <c r="T78" s="34"/>
      <c r="V78" s="33"/>
    </row>
    <row r="79" spans="19:22" ht="16.5">
      <c r="S79" s="127"/>
      <c r="T79" s="34"/>
      <c r="V79" s="33"/>
    </row>
    <row r="80" spans="19:22" ht="16.5">
      <c r="S80" s="127"/>
      <c r="T80" s="34"/>
      <c r="V80" s="33"/>
    </row>
    <row r="81" spans="19:22" ht="16.5">
      <c r="S81" s="127"/>
      <c r="T81" s="34"/>
      <c r="V81" s="33"/>
    </row>
    <row r="82" spans="19:22" ht="16.5">
      <c r="S82" s="127"/>
      <c r="T82" s="34"/>
      <c r="V82" s="33"/>
    </row>
    <row r="83" spans="19:22" ht="16.5">
      <c r="S83" s="127"/>
      <c r="T83" s="34"/>
      <c r="V83" s="33"/>
    </row>
    <row r="84" spans="19:22" ht="16.5">
      <c r="S84" s="127"/>
      <c r="T84" s="34"/>
      <c r="V84" s="33"/>
    </row>
    <row r="85" spans="19:22" ht="16.5">
      <c r="S85" s="127"/>
      <c r="T85" s="34"/>
      <c r="V85" s="33"/>
    </row>
    <row r="86" spans="19:22" ht="16.5">
      <c r="S86" s="127"/>
      <c r="T86" s="34"/>
      <c r="V86" s="33"/>
    </row>
    <row r="87" spans="19:22" ht="16.5">
      <c r="S87" s="127"/>
      <c r="T87" s="34"/>
      <c r="V87" s="33"/>
    </row>
    <row r="88" spans="19:22" ht="16.5">
      <c r="S88" s="127"/>
      <c r="T88" s="34"/>
      <c r="V88" s="33"/>
    </row>
    <row r="89" spans="19:22" ht="16.5">
      <c r="S89" s="127"/>
      <c r="T89" s="34"/>
      <c r="V89" s="33"/>
    </row>
    <row r="90" spans="19:22" ht="16.5">
      <c r="S90" s="127"/>
      <c r="T90" s="34"/>
      <c r="V90" s="33"/>
    </row>
    <row r="91" spans="19:22" ht="16.5">
      <c r="S91" s="127"/>
      <c r="T91" s="34"/>
      <c r="V91" s="33"/>
    </row>
    <row r="92" spans="19:22" ht="16.5">
      <c r="S92" s="127"/>
      <c r="T92" s="34"/>
      <c r="V92" s="33"/>
    </row>
    <row r="93" spans="19:22" ht="16.5">
      <c r="S93" s="127"/>
      <c r="T93" s="34"/>
      <c r="V93" s="33"/>
    </row>
    <row r="94" spans="19:22" ht="16.5">
      <c r="S94" s="127"/>
      <c r="T94" s="34"/>
      <c r="V94" s="33"/>
    </row>
    <row r="95" spans="19:22" ht="16.5">
      <c r="S95" s="127"/>
      <c r="T95" s="34"/>
      <c r="V95" s="33"/>
    </row>
    <row r="96" spans="19:22" ht="16.5">
      <c r="S96" s="127"/>
      <c r="T96" s="34"/>
      <c r="V96" s="33"/>
    </row>
    <row r="97" spans="19:22" ht="16.5">
      <c r="S97" s="127"/>
      <c r="T97" s="34"/>
      <c r="V97" s="33"/>
    </row>
    <row r="98" spans="19:22" ht="16.5">
      <c r="S98" s="127"/>
      <c r="T98" s="34"/>
      <c r="V98" s="33"/>
    </row>
    <row r="99" spans="19:22" ht="16.5">
      <c r="S99" s="127"/>
      <c r="T99" s="34"/>
      <c r="V99" s="33"/>
    </row>
    <row r="100" spans="19:22" ht="16.5">
      <c r="S100" s="127"/>
      <c r="T100" s="34"/>
      <c r="V100" s="33"/>
    </row>
    <row r="101" spans="19:22" ht="16.5">
      <c r="S101" s="127"/>
      <c r="T101" s="34"/>
      <c r="V101" s="33"/>
    </row>
    <row r="102" spans="19:22" ht="16.5">
      <c r="S102" s="127"/>
      <c r="T102" s="34"/>
      <c r="V102" s="33"/>
    </row>
    <row r="103" spans="19:22" ht="16.5">
      <c r="S103" s="127"/>
      <c r="T103" s="34"/>
      <c r="V103" s="33"/>
    </row>
    <row r="104" spans="19:22" ht="16.5">
      <c r="S104" s="127"/>
      <c r="T104" s="34"/>
      <c r="V104" s="33"/>
    </row>
    <row r="105" spans="19:22" ht="16.5">
      <c r="S105" s="127"/>
      <c r="T105" s="34"/>
      <c r="V105" s="33"/>
    </row>
    <row r="106" spans="19:22" ht="16.5">
      <c r="S106" s="127"/>
      <c r="T106" s="34"/>
      <c r="V106" s="33"/>
    </row>
    <row r="107" spans="19:22" ht="16.5">
      <c r="S107" s="127"/>
      <c r="T107" s="34"/>
      <c r="V107" s="33"/>
    </row>
    <row r="108" spans="19:22" ht="16.5">
      <c r="S108" s="127"/>
      <c r="T108" s="34"/>
      <c r="V108" s="33"/>
    </row>
    <row r="109" spans="19:22" ht="16.5">
      <c r="S109" s="127"/>
      <c r="T109" s="34"/>
      <c r="V109" s="33"/>
    </row>
    <row r="110" spans="19:22" ht="16.5">
      <c r="S110" s="127"/>
      <c r="T110" s="34"/>
      <c r="V110" s="33"/>
    </row>
    <row r="111" spans="19:22" ht="16.5">
      <c r="S111" s="127"/>
      <c r="T111" s="34"/>
      <c r="V111" s="33"/>
    </row>
    <row r="112" spans="19:22" ht="16.5">
      <c r="S112" s="127"/>
      <c r="T112" s="34"/>
      <c r="V112" s="33"/>
    </row>
    <row r="113" spans="19:22" ht="16.5">
      <c r="S113" s="127"/>
      <c r="T113" s="34"/>
      <c r="V113" s="33"/>
    </row>
    <row r="114" spans="19:22" ht="16.5">
      <c r="S114" s="127"/>
      <c r="T114" s="34"/>
      <c r="V114" s="33"/>
    </row>
    <row r="115" spans="19:22" ht="16.5">
      <c r="S115" s="127"/>
      <c r="T115" s="34"/>
      <c r="V115" s="33"/>
    </row>
    <row r="116" spans="19:22" ht="16.5">
      <c r="S116" s="127"/>
      <c r="T116" s="34"/>
      <c r="V116" s="33"/>
    </row>
    <row r="117" spans="19:22" ht="16.5">
      <c r="S117" s="127"/>
      <c r="T117" s="34"/>
      <c r="V117" s="33"/>
    </row>
    <row r="118" spans="19:22" ht="16.5">
      <c r="S118" s="127"/>
      <c r="T118" s="34"/>
      <c r="V118" s="33"/>
    </row>
    <row r="119" spans="19:22" ht="16.5">
      <c r="S119" s="127"/>
      <c r="T119" s="34"/>
      <c r="V119" s="33"/>
    </row>
    <row r="120" spans="19:22" ht="16.5">
      <c r="S120" s="127"/>
      <c r="T120" s="34"/>
      <c r="V120" s="33"/>
    </row>
    <row r="121" spans="19:22" ht="16.5">
      <c r="S121" s="127"/>
      <c r="T121" s="34"/>
      <c r="V121" s="33"/>
    </row>
    <row r="122" spans="19:22" ht="16.5">
      <c r="S122" s="127"/>
      <c r="T122" s="34"/>
      <c r="V122" s="33"/>
    </row>
    <row r="123" spans="19:22" ht="16.5">
      <c r="S123" s="127"/>
      <c r="T123" s="34"/>
      <c r="V123" s="33"/>
    </row>
    <row r="124" spans="19:22" ht="16.5">
      <c r="S124" s="127"/>
      <c r="T124" s="34"/>
      <c r="V124" s="33"/>
    </row>
    <row r="125" spans="19:22" ht="16.5">
      <c r="S125" s="127"/>
      <c r="T125" s="34"/>
      <c r="V125" s="33"/>
    </row>
    <row r="126" spans="19:22" ht="16.5">
      <c r="S126" s="127"/>
      <c r="T126" s="34"/>
      <c r="V126" s="33"/>
    </row>
    <row r="127" spans="19:22" ht="16.5">
      <c r="S127" s="127"/>
      <c r="T127" s="34"/>
      <c r="V127" s="33"/>
    </row>
    <row r="128" spans="19:22" ht="16.5">
      <c r="S128" s="127"/>
      <c r="T128" s="34"/>
      <c r="V128" s="33"/>
    </row>
    <row r="129" spans="19:22" ht="16.5">
      <c r="S129" s="127"/>
      <c r="T129" s="34"/>
      <c r="V129" s="33"/>
    </row>
    <row r="130" spans="19:22" ht="16.5">
      <c r="S130" s="127"/>
      <c r="T130" s="34"/>
      <c r="V130" s="33"/>
    </row>
    <row r="131" spans="19:22" ht="16.5">
      <c r="S131" s="127"/>
      <c r="T131" s="34"/>
      <c r="V131" s="33"/>
    </row>
    <row r="132" spans="19:22" ht="16.5">
      <c r="S132" s="127"/>
      <c r="T132" s="34"/>
      <c r="V132" s="33"/>
    </row>
    <row r="133" spans="19:22" ht="16.5">
      <c r="S133" s="127"/>
      <c r="T133" s="34"/>
      <c r="V133" s="33"/>
    </row>
    <row r="134" spans="19:22" ht="16.5">
      <c r="S134" s="127"/>
      <c r="T134" s="34"/>
      <c r="V134" s="33"/>
    </row>
    <row r="135" spans="19:22" ht="16.5">
      <c r="S135" s="127"/>
      <c r="T135" s="34"/>
      <c r="V135" s="33"/>
    </row>
    <row r="136" spans="19:22" ht="16.5">
      <c r="S136" s="127"/>
      <c r="T136" s="34"/>
      <c r="V136" s="33"/>
    </row>
    <row r="137" spans="19:22" ht="16.5">
      <c r="S137" s="127"/>
      <c r="T137" s="34"/>
      <c r="V137" s="33"/>
    </row>
    <row r="138" spans="19:22" ht="16.5">
      <c r="S138" s="127"/>
      <c r="T138" s="34"/>
      <c r="V138" s="33"/>
    </row>
    <row r="139" spans="19:22" ht="16.5">
      <c r="S139" s="127"/>
      <c r="T139" s="34"/>
      <c r="V139" s="33"/>
    </row>
    <row r="140" spans="19:22" ht="16.5">
      <c r="S140" s="127"/>
      <c r="T140" s="34"/>
      <c r="V140" s="33"/>
    </row>
    <row r="141" spans="19:22" ht="16.5">
      <c r="S141" s="127"/>
      <c r="T141" s="34"/>
      <c r="V141" s="33"/>
    </row>
    <row r="142" spans="19:22" ht="16.5">
      <c r="S142" s="127"/>
      <c r="T142" s="34"/>
      <c r="V142" s="33"/>
    </row>
    <row r="143" spans="19:22" ht="16.5">
      <c r="S143" s="127"/>
      <c r="T143" s="34"/>
      <c r="V143" s="33"/>
    </row>
    <row r="144" spans="19:22" ht="16.5">
      <c r="S144" s="127"/>
      <c r="T144" s="34"/>
      <c r="V144" s="33"/>
    </row>
    <row r="145" spans="19:22" ht="16.5">
      <c r="S145" s="127"/>
      <c r="T145" s="34"/>
      <c r="V145" s="33"/>
    </row>
    <row r="146" spans="19:22" ht="16.5">
      <c r="S146" s="127"/>
      <c r="T146" s="34"/>
      <c r="V146" s="33"/>
    </row>
    <row r="147" spans="19:22" ht="16.5">
      <c r="S147" s="127"/>
      <c r="T147" s="34"/>
      <c r="V147" s="33"/>
    </row>
    <row r="148" spans="19:22" ht="16.5">
      <c r="S148" s="127"/>
      <c r="T148" s="34"/>
      <c r="V148" s="33"/>
    </row>
    <row r="149" spans="19:22" ht="16.5">
      <c r="S149" s="127"/>
      <c r="T149" s="34"/>
      <c r="V149" s="33"/>
    </row>
    <row r="150" spans="19:22" ht="16.5">
      <c r="S150" s="127"/>
      <c r="T150" s="34"/>
      <c r="V150" s="33"/>
    </row>
    <row r="151" spans="19:22" ht="16.5">
      <c r="S151" s="127"/>
      <c r="T151" s="34"/>
      <c r="V151" s="33"/>
    </row>
    <row r="152" spans="19:22" ht="16.5">
      <c r="S152" s="127"/>
      <c r="T152" s="34"/>
      <c r="V152" s="33"/>
    </row>
    <row r="153" spans="19:22" ht="16.5">
      <c r="S153" s="127"/>
      <c r="T153" s="34"/>
      <c r="V153" s="33"/>
    </row>
    <row r="154" spans="19:22" ht="16.5">
      <c r="S154" s="127"/>
      <c r="T154" s="34"/>
      <c r="V154" s="33"/>
    </row>
    <row r="155" spans="19:22" ht="16.5">
      <c r="S155" s="127"/>
      <c r="T155" s="34"/>
      <c r="V155" s="33"/>
    </row>
    <row r="156" spans="19:22" ht="16.5">
      <c r="S156" s="127"/>
      <c r="T156" s="34"/>
      <c r="V156" s="33"/>
    </row>
    <row r="157" spans="19:22" ht="16.5">
      <c r="S157" s="127"/>
      <c r="T157" s="34"/>
      <c r="V157" s="33"/>
    </row>
    <row r="158" spans="19:22" ht="16.5">
      <c r="S158" s="127"/>
      <c r="T158" s="34"/>
      <c r="V158" s="33"/>
    </row>
    <row r="159" spans="19:22" ht="16.5">
      <c r="S159" s="127"/>
      <c r="T159" s="34"/>
      <c r="V159" s="33"/>
    </row>
    <row r="160" spans="19:22" ht="16.5">
      <c r="S160" s="127"/>
      <c r="T160" s="34"/>
      <c r="V160" s="33"/>
    </row>
    <row r="161" spans="19:22" ht="16.5">
      <c r="S161" s="127"/>
      <c r="T161" s="34"/>
      <c r="V161" s="33"/>
    </row>
    <row r="162" spans="19:22" ht="16.5">
      <c r="S162" s="127"/>
      <c r="T162" s="34"/>
      <c r="V162" s="33"/>
    </row>
    <row r="163" spans="19:22" ht="16.5">
      <c r="S163" s="127"/>
      <c r="T163" s="34"/>
      <c r="V163" s="33"/>
    </row>
    <row r="164" spans="19:22" ht="16.5">
      <c r="S164" s="127"/>
      <c r="T164" s="34"/>
      <c r="V164" s="33"/>
    </row>
    <row r="165" spans="19:22" ht="16.5">
      <c r="S165" s="127"/>
      <c r="T165" s="34"/>
      <c r="V165" s="33"/>
    </row>
    <row r="166" spans="19:22" ht="16.5">
      <c r="S166" s="127"/>
      <c r="T166" s="34"/>
      <c r="V166" s="33"/>
    </row>
    <row r="167" spans="19:22" ht="16.5">
      <c r="S167" s="127"/>
      <c r="T167" s="34"/>
      <c r="V167" s="33"/>
    </row>
    <row r="168" spans="19:22" ht="16.5">
      <c r="S168" s="127"/>
      <c r="T168" s="34"/>
      <c r="V168" s="33"/>
    </row>
    <row r="169" spans="19:22" ht="16.5">
      <c r="S169" s="127"/>
      <c r="T169" s="34"/>
      <c r="V169" s="33"/>
    </row>
    <row r="170" spans="19:22" ht="16.5">
      <c r="S170" s="127"/>
      <c r="T170" s="34"/>
      <c r="V170" s="33"/>
    </row>
    <row r="171" spans="19:22" ht="16.5">
      <c r="S171" s="127"/>
      <c r="T171" s="34"/>
      <c r="V171" s="33"/>
    </row>
    <row r="172" spans="19:22" ht="16.5">
      <c r="S172" s="127"/>
      <c r="T172" s="34"/>
      <c r="V172" s="33"/>
    </row>
    <row r="173" spans="19:22" ht="16.5">
      <c r="S173" s="127"/>
      <c r="T173" s="34"/>
      <c r="V173" s="33"/>
    </row>
    <row r="174" spans="19:22" ht="16.5">
      <c r="S174" s="127"/>
      <c r="T174" s="34"/>
      <c r="V174" s="33"/>
    </row>
    <row r="175" spans="19:22" ht="16.5">
      <c r="S175" s="127"/>
      <c r="T175" s="34"/>
      <c r="V175" s="33"/>
    </row>
    <row r="176" spans="19:22" ht="16.5">
      <c r="S176" s="127"/>
      <c r="T176" s="34"/>
      <c r="V176" s="33"/>
    </row>
    <row r="177" spans="19:22" ht="16.5">
      <c r="S177" s="127"/>
      <c r="T177" s="34"/>
      <c r="V177" s="33"/>
    </row>
    <row r="178" spans="19:22" ht="16.5">
      <c r="S178" s="127"/>
      <c r="T178" s="34"/>
      <c r="V178" s="33"/>
    </row>
    <row r="179" spans="19:22" ht="16.5">
      <c r="S179" s="127"/>
      <c r="T179" s="34"/>
      <c r="V179" s="33"/>
    </row>
    <row r="180" spans="19:22" ht="16.5">
      <c r="S180" s="127"/>
      <c r="T180" s="34"/>
      <c r="V180" s="33"/>
    </row>
    <row r="181" spans="19:22" ht="16.5">
      <c r="S181" s="127"/>
      <c r="T181" s="34"/>
      <c r="V181" s="33"/>
    </row>
    <row r="182" spans="19:22" ht="16.5">
      <c r="S182" s="127"/>
      <c r="T182" s="34"/>
      <c r="V182" s="33"/>
    </row>
    <row r="183" spans="19:22" ht="16.5">
      <c r="S183" s="127"/>
      <c r="T183" s="34"/>
      <c r="V183" s="33"/>
    </row>
    <row r="184" spans="19:22" ht="16.5">
      <c r="S184" s="127"/>
      <c r="T184" s="34"/>
      <c r="V184" s="33"/>
    </row>
    <row r="185" spans="19:22" ht="16.5">
      <c r="S185" s="127"/>
      <c r="T185" s="34"/>
      <c r="V185" s="33"/>
    </row>
    <row r="186" spans="19:22" ht="16.5">
      <c r="S186" s="127"/>
      <c r="T186" s="34"/>
      <c r="V186" s="33"/>
    </row>
    <row r="187" spans="19:22" ht="16.5">
      <c r="S187" s="127"/>
      <c r="T187" s="34"/>
      <c r="V187" s="33"/>
    </row>
    <row r="188" spans="19:22" ht="16.5">
      <c r="S188" s="127"/>
      <c r="T188" s="34"/>
      <c r="V188" s="33"/>
    </row>
    <row r="189" spans="19:22" ht="16.5">
      <c r="S189" s="127"/>
      <c r="T189" s="34"/>
      <c r="V189" s="33"/>
    </row>
    <row r="190" spans="19:22" ht="16.5">
      <c r="S190" s="127"/>
      <c r="T190" s="34"/>
      <c r="V190" s="33"/>
    </row>
    <row r="191" spans="19:22" ht="16.5">
      <c r="S191" s="127"/>
      <c r="T191" s="34"/>
      <c r="V191" s="33"/>
    </row>
    <row r="192" spans="19:22" ht="16.5">
      <c r="S192" s="127"/>
      <c r="T192" s="34"/>
      <c r="V192" s="33"/>
    </row>
    <row r="193" spans="19:22" ht="16.5">
      <c r="S193" s="127"/>
      <c r="T193" s="34"/>
      <c r="V193" s="33"/>
    </row>
    <row r="194" spans="19:22" ht="16.5">
      <c r="S194" s="127"/>
      <c r="T194" s="34"/>
      <c r="V194" s="33"/>
    </row>
    <row r="195" spans="19:22" ht="16.5">
      <c r="S195" s="127"/>
      <c r="T195" s="34"/>
      <c r="V195" s="33"/>
    </row>
    <row r="196" spans="19:22" ht="16.5">
      <c r="S196" s="127"/>
      <c r="T196" s="34"/>
      <c r="V196" s="33"/>
    </row>
    <row r="197" spans="19:22" ht="16.5">
      <c r="S197" s="127"/>
      <c r="T197" s="34"/>
      <c r="V197" s="33"/>
    </row>
    <row r="198" spans="19:22" ht="16.5">
      <c r="S198" s="127"/>
      <c r="T198" s="34"/>
      <c r="V198" s="33"/>
    </row>
    <row r="199" spans="19:22" ht="16.5">
      <c r="S199" s="127"/>
      <c r="T199" s="34"/>
      <c r="V199" s="33"/>
    </row>
    <row r="200" spans="19:22" ht="16.5">
      <c r="S200" s="127"/>
      <c r="T200" s="34"/>
      <c r="V200" s="33"/>
    </row>
    <row r="201" spans="19:22" ht="16.5">
      <c r="S201" s="127"/>
      <c r="T201" s="34"/>
      <c r="V201" s="33"/>
    </row>
    <row r="202" spans="19:22" ht="16.5">
      <c r="S202" s="127"/>
      <c r="T202" s="34"/>
      <c r="V202" s="33"/>
    </row>
    <row r="203" spans="19:22" ht="16.5">
      <c r="S203" s="127"/>
      <c r="T203" s="34"/>
      <c r="V203" s="33"/>
    </row>
    <row r="204" spans="19:22" ht="16.5">
      <c r="S204" s="127"/>
      <c r="T204" s="34"/>
      <c r="V204" s="33"/>
    </row>
    <row r="205" spans="19:22" ht="16.5">
      <c r="S205" s="127"/>
      <c r="T205" s="34"/>
      <c r="V205" s="33"/>
    </row>
    <row r="206" spans="19:22" ht="16.5">
      <c r="S206" s="127"/>
      <c r="T206" s="34"/>
      <c r="V206" s="33"/>
    </row>
    <row r="207" spans="19:22" ht="16.5">
      <c r="S207" s="127"/>
      <c r="T207" s="34"/>
      <c r="V207" s="33"/>
    </row>
    <row r="208" spans="19:22" ht="16.5">
      <c r="S208" s="127"/>
      <c r="T208" s="34"/>
      <c r="V208" s="33"/>
    </row>
    <row r="209" spans="19:22" ht="16.5">
      <c r="S209" s="127"/>
      <c r="T209" s="34"/>
      <c r="V209" s="33"/>
    </row>
    <row r="210" spans="19:22" ht="16.5">
      <c r="S210" s="127"/>
      <c r="T210" s="34"/>
      <c r="V210" s="33"/>
    </row>
    <row r="211" spans="19:22" ht="16.5">
      <c r="S211" s="127"/>
      <c r="T211" s="34"/>
      <c r="V211" s="33"/>
    </row>
    <row r="212" spans="19:22" ht="16.5">
      <c r="S212" s="127"/>
      <c r="T212" s="34"/>
      <c r="V212" s="33"/>
    </row>
    <row r="213" spans="19:22" ht="16.5">
      <c r="S213" s="127"/>
      <c r="T213" s="34"/>
      <c r="V213" s="33"/>
    </row>
    <row r="214" spans="19:22" ht="16.5">
      <c r="S214" s="127"/>
      <c r="T214" s="34"/>
      <c r="V214" s="33"/>
    </row>
    <row r="215" spans="19:22" ht="16.5">
      <c r="S215" s="127"/>
      <c r="T215" s="34"/>
      <c r="V215" s="33"/>
    </row>
    <row r="216" spans="19:22" ht="16.5">
      <c r="S216" s="127"/>
      <c r="T216" s="34"/>
      <c r="V216" s="33"/>
    </row>
    <row r="217" spans="19:22" ht="16.5">
      <c r="S217" s="127"/>
      <c r="T217" s="34"/>
      <c r="V217" s="33"/>
    </row>
    <row r="218" spans="19:22" ht="16.5">
      <c r="S218" s="127"/>
      <c r="T218" s="34"/>
      <c r="V218" s="33"/>
    </row>
    <row r="219" spans="19:22" ht="16.5">
      <c r="S219" s="127"/>
      <c r="T219" s="34"/>
      <c r="V219" s="33"/>
    </row>
    <row r="220" spans="19:22" ht="16.5">
      <c r="S220" s="127"/>
      <c r="T220" s="34"/>
      <c r="V220" s="33"/>
    </row>
    <row r="221" spans="19:22" ht="16.5">
      <c r="S221" s="127"/>
      <c r="T221" s="34"/>
      <c r="V221" s="33"/>
    </row>
    <row r="222" spans="19:22" ht="16.5">
      <c r="S222" s="127"/>
      <c r="T222" s="34"/>
      <c r="V222" s="33"/>
    </row>
    <row r="223" spans="19:22" ht="16.5">
      <c r="S223" s="127"/>
      <c r="T223" s="34"/>
      <c r="V223" s="33"/>
    </row>
    <row r="224" spans="19:22" ht="16.5">
      <c r="S224" s="127"/>
      <c r="T224" s="34"/>
      <c r="V224" s="33"/>
    </row>
    <row r="225" spans="19:22" ht="16.5">
      <c r="S225" s="127"/>
      <c r="T225" s="34"/>
      <c r="V225" s="33"/>
    </row>
    <row r="226" spans="19:22" ht="16.5">
      <c r="S226" s="127"/>
      <c r="T226" s="34"/>
      <c r="V226" s="33"/>
    </row>
    <row r="227" spans="19:22" ht="16.5">
      <c r="S227" s="127"/>
      <c r="T227" s="34"/>
      <c r="V227" s="33"/>
    </row>
    <row r="228" spans="19:22" ht="16.5">
      <c r="S228" s="127"/>
      <c r="T228" s="34"/>
      <c r="V228" s="33"/>
    </row>
    <row r="229" spans="19:22" ht="16.5">
      <c r="S229" s="127"/>
      <c r="T229" s="34"/>
      <c r="V229" s="33"/>
    </row>
    <row r="230" spans="19:22" ht="16.5">
      <c r="S230" s="127"/>
      <c r="T230" s="34"/>
      <c r="V230" s="33"/>
    </row>
    <row r="231" spans="19:22" ht="16.5">
      <c r="S231" s="127"/>
      <c r="T231" s="34"/>
      <c r="V231" s="33"/>
    </row>
    <row r="232" spans="19:22" ht="16.5">
      <c r="S232" s="127"/>
      <c r="T232" s="34"/>
      <c r="V232" s="33"/>
    </row>
    <row r="233" spans="19:22" ht="16.5">
      <c r="S233" s="127"/>
      <c r="T233" s="34"/>
      <c r="V233" s="33"/>
    </row>
    <row r="234" spans="19:22" ht="16.5">
      <c r="S234" s="127"/>
      <c r="T234" s="34"/>
      <c r="V234" s="33"/>
    </row>
    <row r="235" spans="19:22" ht="16.5">
      <c r="S235" s="127"/>
      <c r="T235" s="34"/>
      <c r="V235" s="33"/>
    </row>
    <row r="236" spans="19:22" ht="16.5">
      <c r="S236" s="127"/>
      <c r="T236" s="34"/>
      <c r="V236" s="33"/>
    </row>
    <row r="237" spans="19:22" ht="16.5">
      <c r="S237" s="127"/>
      <c r="T237" s="34"/>
      <c r="V237" s="33"/>
    </row>
    <row r="238" spans="19:22" ht="16.5">
      <c r="S238" s="127"/>
      <c r="T238" s="34"/>
      <c r="V238" s="33"/>
    </row>
    <row r="239" spans="19:22" ht="16.5">
      <c r="S239" s="127"/>
      <c r="T239" s="34"/>
      <c r="V239" s="33"/>
    </row>
    <row r="240" spans="19:22" ht="16.5">
      <c r="S240" s="127"/>
      <c r="T240" s="34"/>
      <c r="V240" s="33"/>
    </row>
    <row r="241" spans="19:22" ht="16.5">
      <c r="S241" s="127"/>
      <c r="T241" s="34"/>
      <c r="V241" s="33"/>
    </row>
    <row r="242" spans="19:22" ht="16.5">
      <c r="S242" s="127"/>
      <c r="T242" s="34"/>
      <c r="V242" s="33"/>
    </row>
    <row r="243" spans="19:22" ht="16.5">
      <c r="S243" s="127"/>
      <c r="T243" s="34"/>
      <c r="V243" s="33"/>
    </row>
    <row r="244" spans="19:22" ht="16.5">
      <c r="S244" s="127"/>
      <c r="T244" s="34"/>
      <c r="V244" s="33"/>
    </row>
    <row r="245" spans="19:22" ht="16.5">
      <c r="S245" s="127"/>
      <c r="T245" s="34"/>
      <c r="V245" s="33"/>
    </row>
    <row r="246" spans="19:22" ht="16.5">
      <c r="S246" s="127"/>
      <c r="T246" s="34"/>
      <c r="V246" s="33"/>
    </row>
    <row r="247" spans="19:22" ht="16.5">
      <c r="S247" s="127"/>
      <c r="T247" s="34"/>
      <c r="V247" s="33"/>
    </row>
    <row r="248" spans="19:22" ht="16.5">
      <c r="S248" s="127"/>
      <c r="T248" s="34"/>
      <c r="V248" s="33"/>
    </row>
    <row r="249" spans="19:22" ht="16.5">
      <c r="S249" s="127"/>
      <c r="T249" s="34"/>
      <c r="V249" s="33"/>
    </row>
    <row r="250" spans="19:22" ht="16.5">
      <c r="S250" s="127"/>
      <c r="T250" s="34"/>
      <c r="V250" s="33"/>
    </row>
    <row r="251" spans="19:22" ht="16.5">
      <c r="S251" s="127"/>
      <c r="T251" s="34"/>
      <c r="V251" s="33"/>
    </row>
    <row r="252" spans="19:22" ht="16.5">
      <c r="S252" s="127"/>
      <c r="T252" s="34"/>
      <c r="V252" s="33"/>
    </row>
    <row r="253" spans="19:22" ht="16.5">
      <c r="S253" s="127"/>
      <c r="T253" s="34"/>
      <c r="V253" s="33"/>
    </row>
    <row r="254" spans="19:22" ht="16.5">
      <c r="S254" s="127"/>
      <c r="T254" s="34"/>
      <c r="V254" s="33"/>
    </row>
    <row r="255" spans="19:22" ht="16.5">
      <c r="S255" s="127"/>
      <c r="T255" s="34"/>
      <c r="V255" s="33"/>
    </row>
    <row r="256" spans="19:22" ht="16.5">
      <c r="S256" s="127"/>
      <c r="T256" s="34"/>
      <c r="V256" s="33"/>
    </row>
    <row r="257" spans="19:22" ht="16.5">
      <c r="S257" s="127"/>
      <c r="T257" s="34"/>
      <c r="V257" s="33"/>
    </row>
    <row r="258" spans="19:22" ht="16.5">
      <c r="S258" s="127"/>
      <c r="T258" s="34"/>
      <c r="V258" s="33"/>
    </row>
    <row r="259" spans="19:22" ht="16.5">
      <c r="S259" s="127"/>
      <c r="T259" s="34"/>
      <c r="V259" s="33"/>
    </row>
    <row r="260" spans="19:22" ht="16.5">
      <c r="S260" s="127"/>
      <c r="T260" s="34"/>
      <c r="V260" s="33"/>
    </row>
    <row r="261" spans="19:22" ht="16.5">
      <c r="S261" s="127"/>
      <c r="T261" s="34"/>
      <c r="V261" s="33"/>
    </row>
    <row r="262" spans="19:22" ht="16.5">
      <c r="S262" s="127"/>
      <c r="T262" s="34"/>
      <c r="V262" s="33"/>
    </row>
    <row r="263" spans="19:22" ht="16.5">
      <c r="S263" s="127"/>
      <c r="T263" s="34"/>
      <c r="V263" s="33"/>
    </row>
    <row r="264" spans="19:22" ht="16.5">
      <c r="S264" s="127"/>
      <c r="T264" s="34"/>
      <c r="V264" s="33"/>
    </row>
    <row r="265" spans="19:22" ht="16.5">
      <c r="S265" s="127"/>
      <c r="T265" s="34"/>
      <c r="V265" s="33"/>
    </row>
    <row r="266" spans="19:22" ht="16.5">
      <c r="S266" s="127"/>
      <c r="T266" s="34"/>
      <c r="V266" s="33"/>
    </row>
    <row r="267" spans="19:22" ht="16.5">
      <c r="S267" s="127"/>
      <c r="T267" s="34"/>
      <c r="V267" s="33"/>
    </row>
    <row r="268" spans="19:22" ht="16.5">
      <c r="S268" s="127"/>
      <c r="T268" s="34"/>
      <c r="V268" s="33"/>
    </row>
    <row r="269" spans="19:22" ht="16.5">
      <c r="S269" s="127"/>
      <c r="T269" s="34"/>
      <c r="V269" s="33"/>
    </row>
    <row r="270" spans="19:22" ht="16.5">
      <c r="S270" s="127"/>
      <c r="T270" s="34"/>
      <c r="V270" s="33"/>
    </row>
    <row r="271" spans="19:22" ht="16.5">
      <c r="S271" s="127"/>
      <c r="T271" s="34"/>
      <c r="V271" s="33"/>
    </row>
    <row r="272" spans="19:22" ht="16.5">
      <c r="S272" s="127"/>
      <c r="T272" s="34"/>
      <c r="V272" s="33"/>
    </row>
    <row r="273" spans="19:22" ht="16.5">
      <c r="S273" s="127"/>
      <c r="T273" s="34"/>
      <c r="V273" s="33"/>
    </row>
    <row r="274" spans="19:22" ht="16.5">
      <c r="S274" s="127"/>
      <c r="T274" s="34"/>
      <c r="V274" s="33"/>
    </row>
    <row r="275" spans="19:22" ht="16.5">
      <c r="S275" s="127"/>
      <c r="T275" s="34"/>
      <c r="V275" s="33"/>
    </row>
    <row r="276" spans="19:22" ht="16.5">
      <c r="S276" s="127"/>
      <c r="T276" s="34"/>
      <c r="V276" s="33"/>
    </row>
    <row r="277" spans="19:22" ht="16.5">
      <c r="S277" s="127"/>
      <c r="T277" s="34"/>
      <c r="V277" s="33"/>
    </row>
    <row r="278" spans="19:22" ht="16.5">
      <c r="S278" s="127"/>
      <c r="T278" s="34"/>
      <c r="V278" s="33"/>
    </row>
    <row r="279" spans="19:22" ht="16.5">
      <c r="S279" s="127"/>
      <c r="T279" s="34"/>
      <c r="V279" s="33"/>
    </row>
    <row r="280" spans="19:22" ht="16.5">
      <c r="S280" s="127"/>
      <c r="T280" s="34"/>
      <c r="V280" s="33"/>
    </row>
    <row r="281" spans="19:22" ht="16.5">
      <c r="S281" s="127"/>
      <c r="T281" s="34"/>
      <c r="V281" s="33"/>
    </row>
    <row r="282" spans="19:22" ht="16.5">
      <c r="S282" s="127"/>
      <c r="T282" s="34"/>
      <c r="V282" s="33"/>
    </row>
    <row r="283" spans="19:22" ht="16.5">
      <c r="S283" s="127"/>
      <c r="T283" s="34"/>
      <c r="V283" s="33"/>
    </row>
    <row r="284" spans="19:22" ht="16.5">
      <c r="S284" s="127"/>
      <c r="T284" s="34"/>
      <c r="V284" s="33"/>
    </row>
    <row r="285" spans="19:22" ht="16.5">
      <c r="S285" s="127"/>
      <c r="T285" s="34"/>
      <c r="V285" s="33"/>
    </row>
    <row r="286" spans="19:22" ht="16.5">
      <c r="S286" s="127"/>
      <c r="T286" s="34"/>
      <c r="V286" s="33"/>
    </row>
    <row r="287" spans="19:22" ht="16.5">
      <c r="S287" s="127"/>
      <c r="T287" s="34"/>
      <c r="V287" s="33"/>
    </row>
    <row r="288" spans="19:22" ht="16.5">
      <c r="S288" s="127"/>
      <c r="T288" s="34"/>
      <c r="V288" s="33"/>
    </row>
    <row r="289" spans="19:22" ht="16.5">
      <c r="S289" s="127"/>
      <c r="T289" s="34"/>
      <c r="V289" s="33"/>
    </row>
    <row r="290" spans="19:22" ht="16.5">
      <c r="S290" s="127"/>
      <c r="T290" s="34"/>
      <c r="V290" s="33"/>
    </row>
    <row r="291" spans="19:22" ht="16.5">
      <c r="S291" s="127"/>
      <c r="T291" s="34"/>
      <c r="V291" s="33"/>
    </row>
    <row r="292" spans="19:22" ht="16.5">
      <c r="S292" s="127"/>
      <c r="T292" s="34"/>
      <c r="V292" s="33"/>
    </row>
    <row r="293" spans="19:22" ht="16.5">
      <c r="S293" s="127"/>
      <c r="T293" s="34"/>
      <c r="V293" s="33"/>
    </row>
    <row r="294" spans="19:22" ht="16.5">
      <c r="S294" s="127"/>
      <c r="T294" s="34"/>
      <c r="V294" s="33"/>
    </row>
    <row r="295" spans="19:22" ht="16.5">
      <c r="S295" s="127"/>
      <c r="T295" s="34"/>
      <c r="V295" s="33"/>
    </row>
    <row r="296" spans="19:22" ht="16.5">
      <c r="S296" s="127"/>
      <c r="T296" s="34"/>
      <c r="V296" s="33"/>
    </row>
    <row r="297" spans="19:22" ht="16.5">
      <c r="S297" s="127"/>
      <c r="T297" s="34"/>
      <c r="V297" s="33"/>
    </row>
    <row r="298" spans="19:22" ht="16.5">
      <c r="S298" s="127"/>
      <c r="T298" s="34"/>
      <c r="V298" s="33"/>
    </row>
    <row r="299" spans="19:22" ht="16.5">
      <c r="S299" s="127"/>
      <c r="T299" s="34"/>
      <c r="V299" s="33"/>
    </row>
    <row r="300" spans="19:22" ht="16.5">
      <c r="S300" s="127"/>
      <c r="T300" s="34"/>
      <c r="V300" s="33"/>
    </row>
    <row r="301" spans="19:22" ht="16.5">
      <c r="S301" s="127"/>
      <c r="T301" s="34"/>
      <c r="V301" s="33"/>
    </row>
    <row r="302" spans="19:22" ht="16.5">
      <c r="S302" s="127"/>
      <c r="T302" s="34"/>
      <c r="V302" s="33"/>
    </row>
    <row r="303" spans="19:22" ht="16.5">
      <c r="S303" s="127"/>
      <c r="T303" s="34"/>
      <c r="V303" s="33"/>
    </row>
    <row r="304" spans="19:22" ht="16.5">
      <c r="S304" s="127"/>
      <c r="T304" s="34"/>
      <c r="V304" s="33"/>
    </row>
    <row r="305" spans="19:22" ht="16.5">
      <c r="S305" s="127"/>
      <c r="T305" s="34"/>
      <c r="V305" s="33"/>
    </row>
    <row r="306" spans="19:22" ht="16.5">
      <c r="S306" s="127"/>
      <c r="T306" s="34"/>
      <c r="V306" s="33"/>
    </row>
    <row r="307" spans="19:22" ht="16.5">
      <c r="S307" s="127"/>
      <c r="T307" s="34"/>
      <c r="V307" s="33"/>
    </row>
    <row r="308" spans="19:22" ht="16.5">
      <c r="S308" s="127"/>
      <c r="T308" s="34"/>
      <c r="V308" s="33"/>
    </row>
    <row r="309" spans="19:22" ht="16.5">
      <c r="S309" s="127"/>
      <c r="T309" s="34"/>
      <c r="V309" s="33"/>
    </row>
    <row r="310" spans="19:22" ht="16.5">
      <c r="S310" s="127"/>
      <c r="T310" s="34"/>
      <c r="V310" s="33"/>
    </row>
    <row r="311" spans="19:22" ht="16.5">
      <c r="S311" s="127"/>
      <c r="T311" s="34"/>
      <c r="V311" s="33"/>
    </row>
    <row r="312" spans="19:22" ht="16.5">
      <c r="S312" s="127"/>
      <c r="T312" s="34"/>
      <c r="V312" s="33"/>
    </row>
    <row r="313" spans="19:22" ht="16.5">
      <c r="S313" s="127"/>
      <c r="T313" s="34"/>
      <c r="V313" s="33"/>
    </row>
    <row r="314" spans="19:22" ht="16.5">
      <c r="S314" s="127"/>
      <c r="T314" s="34"/>
      <c r="V314" s="33"/>
    </row>
    <row r="315" spans="19:22" ht="16.5">
      <c r="S315" s="127"/>
      <c r="T315" s="34"/>
      <c r="V315" s="33"/>
    </row>
    <row r="316" spans="19:22" ht="16.5">
      <c r="S316" s="127"/>
      <c r="T316" s="34"/>
      <c r="V316" s="33"/>
    </row>
    <row r="317" spans="19:22" ht="16.5">
      <c r="S317" s="127"/>
      <c r="T317" s="34"/>
      <c r="V317" s="33"/>
    </row>
    <row r="318" spans="19:22" ht="16.5">
      <c r="S318" s="127"/>
      <c r="T318" s="34"/>
      <c r="V318" s="33"/>
    </row>
    <row r="319" spans="19:22" ht="16.5">
      <c r="S319" s="127"/>
      <c r="T319" s="34"/>
      <c r="V319" s="33"/>
    </row>
    <row r="320" spans="19:22" ht="16.5">
      <c r="S320" s="127"/>
      <c r="T320" s="34"/>
      <c r="V320" s="33"/>
    </row>
    <row r="321" spans="19:22" ht="16.5">
      <c r="S321" s="127"/>
      <c r="T321" s="34"/>
      <c r="V321" s="33"/>
    </row>
    <row r="322" spans="19:22" ht="16.5">
      <c r="S322" s="127"/>
      <c r="T322" s="34"/>
      <c r="V322" s="33"/>
    </row>
    <row r="323" spans="19:22" ht="16.5">
      <c r="S323" s="127"/>
      <c r="T323" s="34"/>
      <c r="V323" s="33"/>
    </row>
    <row r="324" spans="19:22" ht="16.5">
      <c r="S324" s="127"/>
      <c r="T324" s="34"/>
      <c r="V324" s="33"/>
    </row>
    <row r="325" spans="19:22" ht="16.5">
      <c r="S325" s="127"/>
      <c r="T325" s="34"/>
      <c r="V325" s="33"/>
    </row>
    <row r="326" spans="19:22" ht="16.5">
      <c r="S326" s="127"/>
      <c r="T326" s="34"/>
      <c r="V326" s="33"/>
    </row>
    <row r="327" spans="19:22" ht="16.5">
      <c r="S327" s="127"/>
      <c r="T327" s="34"/>
      <c r="V327" s="33"/>
    </row>
    <row r="328" spans="19:22" ht="16.5">
      <c r="S328" s="127"/>
      <c r="T328" s="34"/>
      <c r="V328" s="33"/>
    </row>
    <row r="329" spans="19:22" ht="16.5">
      <c r="S329" s="127"/>
      <c r="T329" s="34"/>
      <c r="V329" s="33"/>
    </row>
    <row r="330" spans="19:22" ht="16.5">
      <c r="S330" s="127"/>
      <c r="T330" s="34"/>
      <c r="V330" s="33"/>
    </row>
    <row r="331" spans="19:22" ht="16.5">
      <c r="S331" s="127"/>
      <c r="T331" s="34"/>
      <c r="V331" s="33"/>
    </row>
    <row r="332" spans="19:22" ht="16.5">
      <c r="S332" s="127"/>
      <c r="T332" s="34"/>
      <c r="V332" s="33"/>
    </row>
    <row r="333" spans="19:22" ht="16.5">
      <c r="S333" s="127"/>
      <c r="T333" s="34"/>
      <c r="V333" s="33"/>
    </row>
    <row r="334" spans="19:22" ht="16.5">
      <c r="S334" s="127"/>
      <c r="T334" s="34"/>
      <c r="V334" s="33"/>
    </row>
    <row r="335" spans="19:22" ht="16.5">
      <c r="S335" s="127"/>
      <c r="T335" s="34"/>
      <c r="V335" s="33"/>
    </row>
    <row r="336" spans="19:22" ht="16.5">
      <c r="S336" s="127"/>
      <c r="T336" s="34"/>
      <c r="V336" s="33"/>
    </row>
    <row r="337" spans="19:22" ht="16.5">
      <c r="S337" s="127"/>
      <c r="T337" s="34"/>
      <c r="V337" s="33"/>
    </row>
    <row r="338" spans="19:22" ht="16.5">
      <c r="S338" s="127"/>
      <c r="T338" s="34"/>
      <c r="V338" s="33"/>
    </row>
    <row r="339" spans="19:22" ht="16.5">
      <c r="S339" s="127"/>
      <c r="T339" s="34"/>
      <c r="V339" s="33"/>
    </row>
    <row r="340" spans="19:22" ht="16.5">
      <c r="S340" s="127"/>
      <c r="T340" s="34"/>
      <c r="V340" s="33"/>
    </row>
    <row r="341" spans="19:22" ht="16.5">
      <c r="S341" s="127"/>
      <c r="T341" s="34"/>
      <c r="V341" s="33"/>
    </row>
    <row r="342" spans="19:22" ht="16.5">
      <c r="S342" s="127"/>
      <c r="T342" s="34"/>
      <c r="V342" s="33"/>
    </row>
    <row r="343" spans="19:22" ht="16.5">
      <c r="S343" s="127"/>
      <c r="T343" s="34"/>
      <c r="V343" s="33"/>
    </row>
    <row r="344" spans="19:22" ht="16.5">
      <c r="S344" s="127"/>
      <c r="T344" s="34"/>
      <c r="V344" s="33"/>
    </row>
    <row r="345" spans="19:22" ht="16.5">
      <c r="S345" s="127"/>
      <c r="T345" s="34"/>
      <c r="V345" s="33"/>
    </row>
    <row r="346" spans="19:22" ht="16.5">
      <c r="S346" s="127"/>
      <c r="T346" s="34"/>
      <c r="V346" s="33"/>
    </row>
    <row r="347" spans="19:22" ht="16.5">
      <c r="S347" s="127"/>
      <c r="T347" s="34"/>
      <c r="V347" s="33"/>
    </row>
    <row r="348" spans="19:22" ht="16.5">
      <c r="S348" s="127"/>
      <c r="T348" s="34"/>
      <c r="V348" s="33"/>
    </row>
    <row r="349" spans="19:22" ht="16.5">
      <c r="S349" s="127"/>
      <c r="T349" s="34"/>
      <c r="V349" s="33"/>
    </row>
    <row r="350" spans="19:22" ht="16.5">
      <c r="S350" s="127"/>
      <c r="T350" s="34"/>
      <c r="V350" s="33"/>
    </row>
    <row r="351" spans="19:22" ht="16.5">
      <c r="S351" s="127"/>
      <c r="T351" s="34"/>
      <c r="V351" s="33"/>
    </row>
    <row r="352" spans="19:22" ht="16.5">
      <c r="S352" s="127"/>
      <c r="T352" s="34"/>
      <c r="V352" s="33"/>
    </row>
    <row r="353" spans="19:22" ht="16.5">
      <c r="S353" s="127"/>
      <c r="T353" s="34"/>
      <c r="V353" s="33"/>
    </row>
    <row r="354" spans="19:22" ht="16.5">
      <c r="S354" s="127"/>
      <c r="T354" s="34"/>
      <c r="V354" s="33"/>
    </row>
    <row r="355" spans="19:22" ht="16.5">
      <c r="S355" s="127"/>
      <c r="T355" s="34"/>
      <c r="V355" s="33"/>
    </row>
    <row r="356" spans="19:22" ht="16.5">
      <c r="S356" s="127"/>
      <c r="T356" s="34"/>
      <c r="V356" s="33"/>
    </row>
    <row r="357" spans="19:22" ht="16.5">
      <c r="S357" s="127"/>
      <c r="T357" s="34"/>
      <c r="V357" s="33"/>
    </row>
    <row r="358" spans="19:22" ht="16.5">
      <c r="S358" s="127"/>
      <c r="T358" s="34"/>
      <c r="V358" s="33"/>
    </row>
    <row r="359" spans="19:22" ht="16.5">
      <c r="S359" s="127"/>
      <c r="T359" s="34"/>
      <c r="V359" s="33"/>
    </row>
    <row r="360" spans="19:22" ht="16.5">
      <c r="S360" s="127"/>
      <c r="T360" s="34"/>
      <c r="V360" s="33"/>
    </row>
    <row r="361" spans="19:22" ht="16.5">
      <c r="S361" s="127"/>
      <c r="T361" s="34"/>
      <c r="V361" s="33"/>
    </row>
    <row r="362" spans="19:22" ht="16.5">
      <c r="S362" s="127"/>
      <c r="T362" s="34"/>
      <c r="V362" s="33"/>
    </row>
    <row r="363" spans="19:22" ht="16.5">
      <c r="S363" s="127"/>
      <c r="T363" s="34"/>
      <c r="V363" s="33"/>
    </row>
    <row r="364" spans="19:22" ht="16.5">
      <c r="S364" s="127"/>
      <c r="T364" s="34"/>
      <c r="V364" s="33"/>
    </row>
    <row r="365" spans="19:22" ht="16.5">
      <c r="S365" s="127"/>
      <c r="T365" s="34"/>
      <c r="V365" s="33"/>
    </row>
    <row r="366" spans="19:22" ht="16.5">
      <c r="S366" s="127"/>
      <c r="T366" s="34"/>
      <c r="V366" s="33"/>
    </row>
    <row r="367" spans="19:22" ht="16.5">
      <c r="S367" s="127"/>
      <c r="T367" s="34"/>
      <c r="V367" s="33"/>
    </row>
    <row r="368" spans="19:22" ht="16.5">
      <c r="S368" s="127"/>
      <c r="T368" s="34"/>
      <c r="V368" s="33"/>
    </row>
    <row r="369" spans="19:22" ht="16.5">
      <c r="S369" s="127"/>
      <c r="T369" s="34"/>
      <c r="V369" s="33"/>
    </row>
    <row r="370" spans="19:22" ht="16.5">
      <c r="S370" s="127"/>
      <c r="T370" s="34"/>
      <c r="V370" s="33"/>
    </row>
    <row r="371" spans="19:22" ht="16.5">
      <c r="S371" s="127"/>
      <c r="T371" s="34"/>
      <c r="V371" s="33"/>
    </row>
    <row r="372" spans="19:22" ht="16.5">
      <c r="S372" s="127"/>
      <c r="T372" s="34"/>
      <c r="V372" s="33"/>
    </row>
    <row r="373" spans="19:22" ht="16.5">
      <c r="S373" s="127"/>
      <c r="T373" s="34"/>
      <c r="V373" s="33"/>
    </row>
    <row r="374" spans="19:22" ht="16.5">
      <c r="S374" s="127"/>
      <c r="T374" s="34"/>
      <c r="V374" s="33"/>
    </row>
    <row r="375" spans="19:22" ht="16.5">
      <c r="S375" s="127"/>
      <c r="T375" s="34"/>
      <c r="V375" s="33"/>
    </row>
    <row r="376" spans="19:22" ht="16.5">
      <c r="S376" s="127"/>
      <c r="T376" s="34"/>
      <c r="V376" s="33"/>
    </row>
    <row r="377" spans="19:22" ht="16.5">
      <c r="S377" s="127"/>
      <c r="T377" s="34"/>
      <c r="V377" s="33"/>
    </row>
    <row r="378" spans="19:22" ht="16.5">
      <c r="S378" s="127"/>
      <c r="T378" s="34"/>
      <c r="V378" s="33"/>
    </row>
    <row r="379" spans="19:22" ht="16.5">
      <c r="S379" s="127"/>
      <c r="T379" s="34"/>
      <c r="V379" s="33"/>
    </row>
    <row r="380" spans="19:22" ht="16.5">
      <c r="S380" s="127"/>
      <c r="T380" s="34"/>
      <c r="V380" s="33"/>
    </row>
    <row r="381" spans="19:22" ht="16.5">
      <c r="S381" s="127"/>
      <c r="T381" s="34"/>
      <c r="V381" s="33"/>
    </row>
    <row r="382" spans="19:22" ht="16.5">
      <c r="S382" s="127"/>
      <c r="T382" s="34"/>
      <c r="V382" s="33"/>
    </row>
    <row r="383" spans="19:22" ht="16.5">
      <c r="S383" s="127"/>
      <c r="T383" s="34"/>
      <c r="V383" s="33"/>
    </row>
    <row r="384" spans="19:22" ht="16.5">
      <c r="S384" s="127"/>
      <c r="T384" s="34"/>
      <c r="V384" s="33"/>
    </row>
    <row r="385" spans="19:22" ht="16.5">
      <c r="S385" s="127"/>
      <c r="T385" s="34"/>
      <c r="V385" s="33"/>
    </row>
    <row r="386" spans="19:22" ht="16.5">
      <c r="S386" s="127"/>
      <c r="T386" s="34"/>
      <c r="V386" s="33"/>
    </row>
    <row r="387" spans="19:22" ht="16.5">
      <c r="S387" s="127"/>
      <c r="T387" s="34"/>
      <c r="V387" s="33"/>
    </row>
    <row r="388" spans="19:22" ht="16.5">
      <c r="S388" s="127"/>
      <c r="T388" s="34"/>
      <c r="V388" s="33"/>
    </row>
    <row r="389" spans="19:22" ht="16.5">
      <c r="S389" s="127"/>
      <c r="T389" s="34"/>
      <c r="V389" s="33"/>
    </row>
    <row r="390" spans="19:22" ht="16.5">
      <c r="S390" s="127"/>
      <c r="T390" s="34"/>
      <c r="V390" s="33"/>
    </row>
    <row r="391" spans="19:22" ht="16.5">
      <c r="S391" s="127"/>
      <c r="T391" s="34"/>
      <c r="V391" s="33"/>
    </row>
    <row r="392" spans="19:22" ht="16.5">
      <c r="S392" s="127"/>
      <c r="T392" s="34"/>
      <c r="V392" s="33"/>
    </row>
    <row r="393" spans="19:22" ht="16.5">
      <c r="S393" s="127"/>
      <c r="T393" s="34"/>
      <c r="V393" s="33"/>
    </row>
    <row r="394" spans="19:22" ht="16.5">
      <c r="S394" s="127"/>
      <c r="T394" s="34"/>
      <c r="V394" s="33"/>
    </row>
    <row r="395" spans="19:22" ht="16.5">
      <c r="S395" s="127"/>
      <c r="T395" s="34"/>
      <c r="V395" s="33"/>
    </row>
    <row r="396" spans="19:22" ht="16.5">
      <c r="S396" s="127"/>
      <c r="T396" s="34"/>
      <c r="V396" s="33"/>
    </row>
    <row r="397" spans="19:22" ht="16.5">
      <c r="S397" s="127"/>
      <c r="T397" s="34"/>
      <c r="V397" s="33"/>
    </row>
    <row r="398" spans="19:22" ht="16.5">
      <c r="S398" s="127"/>
      <c r="T398" s="34"/>
      <c r="V398" s="33"/>
    </row>
    <row r="399" spans="19:22" ht="16.5">
      <c r="S399" s="127"/>
      <c r="T399" s="34"/>
      <c r="V399" s="33"/>
    </row>
    <row r="400" spans="19:22" ht="16.5">
      <c r="S400" s="127"/>
      <c r="T400" s="34"/>
      <c r="V400" s="33"/>
    </row>
    <row r="401" spans="19:22" ht="16.5">
      <c r="S401" s="127"/>
      <c r="T401" s="34"/>
      <c r="V401" s="33"/>
    </row>
    <row r="402" spans="19:22" ht="16.5">
      <c r="S402" s="127"/>
      <c r="T402" s="34"/>
      <c r="V402" s="33"/>
    </row>
    <row r="403" spans="19:22" ht="16.5">
      <c r="S403" s="127"/>
      <c r="T403" s="34"/>
      <c r="V403" s="33"/>
    </row>
    <row r="404" spans="19:22" ht="16.5">
      <c r="S404" s="127"/>
      <c r="T404" s="34"/>
      <c r="V404" s="33"/>
    </row>
    <row r="405" spans="19:22" ht="16.5">
      <c r="S405" s="127"/>
      <c r="T405" s="34"/>
      <c r="V405" s="33"/>
    </row>
    <row r="406" spans="19:22" ht="16.5">
      <c r="S406" s="127"/>
      <c r="T406" s="34"/>
      <c r="V406" s="33"/>
    </row>
    <row r="407" spans="19:22" ht="16.5">
      <c r="S407" s="127"/>
      <c r="T407" s="34"/>
      <c r="V407" s="33"/>
    </row>
    <row r="408" spans="19:22" ht="16.5">
      <c r="S408" s="127"/>
      <c r="T408" s="34"/>
      <c r="V408" s="33"/>
    </row>
    <row r="409" spans="19:22" ht="16.5">
      <c r="S409" s="127"/>
      <c r="T409" s="34"/>
      <c r="V409" s="33"/>
    </row>
    <row r="410" spans="19:22" ht="16.5">
      <c r="S410" s="127"/>
      <c r="T410" s="34"/>
      <c r="V410" s="33"/>
    </row>
    <row r="411" spans="19:22" ht="16.5">
      <c r="S411" s="127"/>
      <c r="T411" s="34"/>
      <c r="V411" s="33"/>
    </row>
    <row r="412" spans="19:22" ht="16.5">
      <c r="S412" s="127"/>
      <c r="T412" s="34"/>
      <c r="V412" s="33"/>
    </row>
    <row r="413" spans="19:22" ht="16.5">
      <c r="S413" s="127"/>
      <c r="T413" s="34"/>
      <c r="V413" s="33"/>
    </row>
    <row r="414" spans="19:22" ht="16.5">
      <c r="S414" s="127"/>
      <c r="T414" s="34"/>
      <c r="V414" s="33"/>
    </row>
    <row r="415" spans="19:22" ht="16.5">
      <c r="S415" s="127"/>
      <c r="T415" s="34"/>
      <c r="V415" s="33"/>
    </row>
    <row r="416" spans="19:22" ht="16.5">
      <c r="S416" s="127"/>
      <c r="T416" s="34"/>
      <c r="V416" s="33"/>
    </row>
    <row r="417" spans="19:22" ht="16.5">
      <c r="S417" s="127"/>
      <c r="T417" s="34"/>
      <c r="V417" s="33"/>
    </row>
    <row r="418" spans="19:22" ht="16.5">
      <c r="S418" s="127"/>
      <c r="T418" s="34"/>
      <c r="V418" s="33"/>
    </row>
    <row r="419" spans="19:22" ht="16.5">
      <c r="S419" s="127"/>
      <c r="T419" s="34"/>
      <c r="V419" s="33"/>
    </row>
    <row r="420" spans="19:22" ht="16.5">
      <c r="S420" s="127"/>
      <c r="T420" s="34"/>
      <c r="V420" s="33"/>
    </row>
    <row r="421" spans="19:22" ht="16.5">
      <c r="S421" s="127"/>
      <c r="T421" s="34"/>
      <c r="V421" s="33"/>
    </row>
    <row r="422" spans="19:22" ht="16.5">
      <c r="S422" s="127"/>
      <c r="T422" s="34"/>
      <c r="V422" s="33"/>
    </row>
    <row r="423" spans="19:22" ht="16.5">
      <c r="S423" s="127"/>
      <c r="T423" s="34"/>
      <c r="V423" s="33"/>
    </row>
    <row r="424" spans="19:22" ht="16.5">
      <c r="S424" s="127"/>
      <c r="T424" s="34"/>
      <c r="V424" s="33"/>
    </row>
    <row r="425" spans="19:22" ht="16.5">
      <c r="S425" s="127"/>
      <c r="T425" s="34"/>
      <c r="V425" s="33"/>
    </row>
    <row r="426" spans="19:22" ht="16.5">
      <c r="S426" s="127"/>
      <c r="T426" s="34"/>
      <c r="V426" s="33"/>
    </row>
    <row r="427" spans="19:22" ht="16.5">
      <c r="S427" s="127"/>
      <c r="T427" s="34"/>
      <c r="V427" s="33"/>
    </row>
    <row r="428" spans="19:22" ht="16.5">
      <c r="S428" s="127"/>
      <c r="T428" s="34"/>
      <c r="V428" s="33"/>
    </row>
    <row r="429" spans="19:22" ht="16.5">
      <c r="S429" s="127"/>
      <c r="T429" s="34"/>
      <c r="V429" s="33"/>
    </row>
    <row r="430" spans="19:22" ht="16.5">
      <c r="S430" s="127"/>
      <c r="T430" s="34"/>
      <c r="V430" s="33"/>
    </row>
    <row r="431" spans="19:22" ht="16.5">
      <c r="S431" s="127"/>
      <c r="T431" s="34"/>
      <c r="V431" s="33"/>
    </row>
    <row r="432" spans="19:22" ht="16.5">
      <c r="S432" s="127"/>
      <c r="T432" s="34"/>
      <c r="V432" s="33"/>
    </row>
    <row r="433" spans="19:22" ht="16.5">
      <c r="S433" s="127"/>
      <c r="T433" s="34"/>
      <c r="V433" s="33"/>
    </row>
    <row r="434" spans="19:22" ht="16.5">
      <c r="S434" s="127"/>
      <c r="T434" s="34"/>
      <c r="V434" s="33"/>
    </row>
    <row r="435" spans="19:22" ht="16.5">
      <c r="S435" s="127"/>
      <c r="T435" s="34"/>
      <c r="V435" s="33"/>
    </row>
    <row r="436" spans="19:22" ht="16.5">
      <c r="S436" s="127"/>
      <c r="T436" s="34"/>
      <c r="V436" s="33"/>
    </row>
    <row r="437" spans="19:22" ht="16.5">
      <c r="S437" s="127"/>
      <c r="T437" s="34"/>
      <c r="V437" s="33"/>
    </row>
    <row r="438" spans="19:22" ht="16.5">
      <c r="S438" s="127"/>
      <c r="T438" s="34"/>
      <c r="V438" s="33"/>
    </row>
    <row r="439" spans="19:22" ht="16.5">
      <c r="S439" s="127"/>
      <c r="T439" s="34"/>
      <c r="V439" s="33"/>
    </row>
    <row r="440" spans="19:22" ht="16.5">
      <c r="S440" s="127"/>
      <c r="T440" s="34"/>
      <c r="V440" s="33"/>
    </row>
    <row r="441" spans="19:22" ht="16.5">
      <c r="S441" s="127"/>
      <c r="T441" s="34"/>
      <c r="V441" s="33"/>
    </row>
    <row r="442" spans="19:22" ht="16.5">
      <c r="S442" s="127"/>
      <c r="T442" s="34"/>
      <c r="V442" s="33"/>
    </row>
    <row r="443" spans="19:22" ht="16.5">
      <c r="S443" s="127"/>
      <c r="T443" s="34"/>
      <c r="V443" s="33"/>
    </row>
    <row r="444" spans="19:22" ht="16.5">
      <c r="S444" s="127"/>
      <c r="T444" s="34"/>
      <c r="V444" s="33"/>
    </row>
    <row r="445" spans="19:22" ht="16.5">
      <c r="S445" s="127"/>
      <c r="T445" s="34"/>
      <c r="V445" s="33"/>
    </row>
    <row r="446" spans="19:22" ht="16.5">
      <c r="S446" s="127"/>
      <c r="T446" s="34"/>
      <c r="V446" s="33"/>
    </row>
    <row r="447" spans="19:22" ht="16.5">
      <c r="S447" s="127"/>
      <c r="T447" s="34"/>
      <c r="V447" s="33"/>
    </row>
    <row r="448" spans="19:22" ht="16.5">
      <c r="S448" s="127"/>
      <c r="T448" s="34"/>
      <c r="V448" s="33"/>
    </row>
    <row r="449" spans="19:22" ht="16.5">
      <c r="S449" s="127"/>
      <c r="T449" s="34"/>
      <c r="V449" s="33"/>
    </row>
    <row r="450" spans="19:22" ht="16.5">
      <c r="S450" s="127"/>
      <c r="T450" s="34"/>
      <c r="V450" s="33"/>
    </row>
    <row r="451" spans="19:22" ht="16.5">
      <c r="S451" s="127"/>
      <c r="T451" s="34"/>
      <c r="V451" s="33"/>
    </row>
    <row r="452" spans="19:22" ht="16.5">
      <c r="S452" s="127"/>
      <c r="T452" s="34"/>
      <c r="V452" s="33"/>
    </row>
    <row r="453" spans="19:22" ht="16.5">
      <c r="S453" s="127"/>
      <c r="T453" s="34"/>
      <c r="V453" s="33"/>
    </row>
    <row r="454" spans="19:22" ht="16.5">
      <c r="S454" s="127"/>
      <c r="T454" s="34"/>
      <c r="V454" s="33"/>
    </row>
    <row r="455" spans="19:22" ht="16.5">
      <c r="S455" s="127"/>
      <c r="T455" s="34"/>
      <c r="V455" s="33"/>
    </row>
    <row r="456" spans="19:22" ht="16.5">
      <c r="S456" s="127"/>
      <c r="T456" s="34"/>
      <c r="V456" s="33"/>
    </row>
    <row r="457" spans="19:22" ht="16.5">
      <c r="S457" s="127"/>
      <c r="T457" s="34"/>
      <c r="V457" s="33"/>
    </row>
    <row r="458" spans="19:22" ht="16.5">
      <c r="S458" s="127"/>
      <c r="T458" s="34"/>
      <c r="V458" s="33"/>
    </row>
    <row r="459" spans="19:22" ht="16.5">
      <c r="S459" s="127"/>
      <c r="T459" s="34"/>
      <c r="V459" s="33"/>
    </row>
    <row r="460" spans="19:22" ht="16.5">
      <c r="S460" s="127"/>
      <c r="T460" s="34"/>
      <c r="V460" s="33"/>
    </row>
    <row r="461" spans="19:22" ht="16.5">
      <c r="S461" s="127"/>
      <c r="T461" s="34"/>
      <c r="V461" s="33"/>
    </row>
    <row r="462" spans="19:22" ht="16.5">
      <c r="S462" s="127"/>
      <c r="T462" s="34"/>
      <c r="V462" s="33"/>
    </row>
    <row r="463" spans="19:22" ht="16.5">
      <c r="S463" s="127"/>
      <c r="T463" s="34"/>
      <c r="V463" s="33"/>
    </row>
    <row r="464" spans="19:22" ht="16.5">
      <c r="S464" s="127"/>
      <c r="T464" s="34"/>
      <c r="V464" s="33"/>
    </row>
    <row r="465" spans="19:22" ht="16.5">
      <c r="S465" s="127"/>
      <c r="T465" s="34"/>
      <c r="V465" s="33"/>
    </row>
    <row r="466" spans="19:22" ht="16.5">
      <c r="S466" s="127"/>
      <c r="T466" s="34"/>
      <c r="V466" s="33"/>
    </row>
    <row r="467" spans="19:22" ht="16.5">
      <c r="S467" s="127"/>
      <c r="T467" s="34"/>
      <c r="V467" s="33"/>
    </row>
    <row r="468" spans="19:22" ht="16.5">
      <c r="S468" s="127"/>
      <c r="T468" s="34"/>
      <c r="V468" s="33"/>
    </row>
    <row r="469" spans="19:22" ht="16.5">
      <c r="S469" s="127"/>
      <c r="T469" s="34"/>
      <c r="V469" s="33"/>
    </row>
    <row r="470" spans="19:22" ht="16.5">
      <c r="S470" s="127"/>
      <c r="T470" s="34"/>
      <c r="V470" s="33"/>
    </row>
    <row r="471" spans="19:22" ht="16.5">
      <c r="S471" s="127"/>
      <c r="T471" s="34"/>
      <c r="V471" s="33"/>
    </row>
    <row r="472" spans="19:22" ht="16.5">
      <c r="S472" s="127"/>
      <c r="T472" s="34"/>
      <c r="V472" s="33"/>
    </row>
    <row r="473" spans="19:22" ht="16.5">
      <c r="S473" s="127"/>
      <c r="T473" s="34"/>
      <c r="V473" s="33"/>
    </row>
    <row r="474" spans="19:22" ht="16.5">
      <c r="S474" s="127"/>
      <c r="T474" s="34"/>
      <c r="V474" s="33"/>
    </row>
    <row r="475" spans="19:22" ht="16.5">
      <c r="S475" s="127"/>
      <c r="T475" s="34"/>
      <c r="V475" s="33"/>
    </row>
    <row r="476" spans="19:22" ht="16.5">
      <c r="S476" s="127"/>
      <c r="T476" s="34"/>
      <c r="V476" s="33"/>
    </row>
    <row r="477" spans="19:22" ht="16.5">
      <c r="S477" s="127"/>
      <c r="T477" s="34"/>
      <c r="V477" s="33"/>
    </row>
    <row r="478" spans="19:22" ht="16.5">
      <c r="S478" s="127"/>
      <c r="T478" s="34"/>
      <c r="V478" s="33"/>
    </row>
    <row r="479" spans="19:22" ht="16.5">
      <c r="S479" s="127"/>
      <c r="T479" s="34"/>
      <c r="V479" s="33"/>
    </row>
    <row r="480" spans="19:22" ht="16.5">
      <c r="S480" s="127"/>
      <c r="T480" s="34"/>
      <c r="V480" s="33"/>
    </row>
    <row r="481" spans="19:22" ht="16.5">
      <c r="S481" s="127"/>
      <c r="T481" s="34"/>
      <c r="V481" s="33"/>
    </row>
    <row r="482" spans="19:22" ht="16.5">
      <c r="S482" s="127"/>
      <c r="T482" s="34"/>
      <c r="V482" s="33"/>
    </row>
    <row r="483" spans="19:22" ht="16.5">
      <c r="S483" s="127"/>
      <c r="T483" s="34"/>
      <c r="V483" s="33"/>
    </row>
    <row r="484" spans="19:22" ht="16.5">
      <c r="S484" s="127"/>
      <c r="T484" s="34"/>
      <c r="V484" s="33"/>
    </row>
    <row r="485" spans="19:22" ht="16.5">
      <c r="S485" s="127"/>
      <c r="T485" s="34"/>
      <c r="V485" s="33"/>
    </row>
    <row r="486" spans="19:22" ht="16.5">
      <c r="S486" s="127"/>
      <c r="T486" s="34"/>
      <c r="V486" s="33"/>
    </row>
    <row r="487" spans="19:22" ht="16.5">
      <c r="S487" s="127"/>
      <c r="T487" s="34"/>
      <c r="V487" s="33"/>
    </row>
    <row r="488" spans="19:22" ht="16.5">
      <c r="S488" s="127"/>
      <c r="T488" s="34"/>
      <c r="V488" s="33"/>
    </row>
    <row r="489" spans="19:22" ht="16.5">
      <c r="S489" s="127"/>
      <c r="T489" s="34"/>
      <c r="V489" s="33"/>
    </row>
    <row r="490" spans="19:22" ht="16.5">
      <c r="S490" s="127"/>
      <c r="T490" s="34"/>
      <c r="V490" s="33"/>
    </row>
    <row r="491" spans="19:22" ht="16.5">
      <c r="S491" s="127"/>
      <c r="T491" s="34"/>
      <c r="V491" s="33"/>
    </row>
    <row r="492" spans="19:22" ht="16.5">
      <c r="S492" s="127"/>
      <c r="T492" s="34"/>
      <c r="V492" s="33"/>
    </row>
    <row r="493" spans="19:22" ht="16.5">
      <c r="S493" s="127"/>
      <c r="T493" s="34"/>
      <c r="V493" s="33"/>
    </row>
    <row r="494" spans="19:22" ht="16.5">
      <c r="S494" s="127"/>
      <c r="T494" s="34"/>
      <c r="V494" s="33"/>
    </row>
    <row r="495" spans="19:22" ht="16.5">
      <c r="S495" s="127"/>
      <c r="T495" s="34"/>
      <c r="V495" s="33"/>
    </row>
    <row r="496" spans="19:22" ht="16.5">
      <c r="S496" s="127"/>
      <c r="T496" s="34"/>
      <c r="V496" s="33"/>
    </row>
    <row r="497" spans="19:22" ht="16.5">
      <c r="S497" s="127"/>
      <c r="T497" s="34"/>
      <c r="V497" s="33"/>
    </row>
    <row r="498" spans="19:22" ht="16.5">
      <c r="S498" s="127"/>
      <c r="T498" s="34"/>
      <c r="V498" s="33"/>
    </row>
    <row r="499" spans="19:22" ht="16.5">
      <c r="S499" s="127"/>
      <c r="T499" s="34"/>
      <c r="V499" s="33"/>
    </row>
    <row r="500" spans="19:22" ht="16.5">
      <c r="S500" s="127"/>
      <c r="T500" s="34"/>
      <c r="V500" s="33"/>
    </row>
    <row r="501" spans="19:22" ht="16.5">
      <c r="S501" s="127"/>
      <c r="T501" s="34"/>
      <c r="V501" s="33"/>
    </row>
    <row r="502" spans="19:22" ht="16.5">
      <c r="S502" s="127"/>
      <c r="T502" s="34"/>
      <c r="V502" s="33"/>
    </row>
    <row r="503" spans="19:22" ht="16.5">
      <c r="S503" s="127"/>
      <c r="T503" s="34"/>
      <c r="V503" s="33"/>
    </row>
    <row r="504" spans="19:22" ht="16.5">
      <c r="S504" s="127"/>
      <c r="T504" s="34"/>
      <c r="V504" s="33"/>
    </row>
    <row r="505" spans="19:22" ht="16.5">
      <c r="S505" s="127"/>
      <c r="T505" s="34"/>
      <c r="V505" s="33"/>
    </row>
    <row r="506" spans="19:22" ht="16.5">
      <c r="S506" s="127"/>
      <c r="T506" s="34"/>
      <c r="V506" s="33"/>
    </row>
    <row r="507" spans="19:22" ht="16.5">
      <c r="S507" s="127"/>
      <c r="T507" s="34"/>
      <c r="V507" s="33"/>
    </row>
    <row r="508" spans="19:22" ht="16.5">
      <c r="S508" s="127"/>
      <c r="T508" s="34"/>
      <c r="V508" s="33"/>
    </row>
    <row r="509" spans="19:22" ht="16.5">
      <c r="S509" s="127"/>
      <c r="T509" s="34"/>
      <c r="V509" s="33"/>
    </row>
    <row r="510" spans="19:22" ht="16.5">
      <c r="S510" s="127"/>
      <c r="T510" s="34"/>
      <c r="V510" s="33"/>
    </row>
    <row r="511" spans="19:22" ht="16.5">
      <c r="S511" s="127"/>
      <c r="T511" s="34"/>
      <c r="V511" s="33"/>
    </row>
    <row r="512" spans="19:22" ht="16.5">
      <c r="S512" s="127"/>
      <c r="T512" s="34"/>
      <c r="V512" s="33"/>
    </row>
    <row r="513" spans="19:22" ht="16.5">
      <c r="S513" s="127"/>
      <c r="T513" s="34"/>
      <c r="V513" s="33"/>
    </row>
    <row r="514" spans="19:22" ht="16.5">
      <c r="S514" s="127"/>
      <c r="T514" s="34"/>
      <c r="V514" s="33"/>
    </row>
    <row r="515" spans="19:22" ht="16.5">
      <c r="S515" s="127"/>
      <c r="T515" s="34"/>
      <c r="V515" s="33"/>
    </row>
    <row r="516" spans="19:22" ht="16.5">
      <c r="S516" s="127"/>
      <c r="T516" s="34"/>
      <c r="V516" s="33"/>
    </row>
    <row r="517" spans="19:22" ht="16.5">
      <c r="S517" s="127"/>
      <c r="T517" s="34"/>
      <c r="V517" s="33"/>
    </row>
    <row r="518" spans="19:22" ht="16.5">
      <c r="S518" s="127"/>
      <c r="T518" s="34"/>
      <c r="V518" s="33"/>
    </row>
    <row r="519" spans="19:22" ht="16.5">
      <c r="S519" s="127"/>
      <c r="T519" s="34"/>
      <c r="V519" s="33"/>
    </row>
    <row r="520" spans="19:22" ht="16.5">
      <c r="S520" s="127"/>
      <c r="T520" s="34"/>
      <c r="V520" s="33"/>
    </row>
    <row r="521" spans="19:22" ht="16.5">
      <c r="S521" s="127"/>
      <c r="T521" s="34"/>
      <c r="V521" s="33"/>
    </row>
    <row r="522" spans="19:22" ht="16.5">
      <c r="S522" s="127"/>
      <c r="T522" s="34"/>
      <c r="V522" s="33"/>
    </row>
    <row r="523" spans="19:22" ht="16.5">
      <c r="S523" s="127"/>
      <c r="T523" s="34"/>
      <c r="V523" s="33"/>
    </row>
    <row r="524" spans="19:22" ht="16.5">
      <c r="S524" s="127"/>
      <c r="T524" s="34"/>
      <c r="V524" s="33"/>
    </row>
    <row r="525" spans="19:22" ht="16.5">
      <c r="S525" s="127"/>
      <c r="T525" s="34"/>
      <c r="V525" s="33"/>
    </row>
    <row r="526" spans="19:22" ht="16.5">
      <c r="S526" s="127"/>
      <c r="T526" s="34"/>
      <c r="V526" s="33"/>
    </row>
    <row r="527" spans="19:22" ht="16.5">
      <c r="S527" s="127"/>
      <c r="T527" s="34"/>
      <c r="V527" s="33"/>
    </row>
    <row r="528" spans="19:22" ht="16.5">
      <c r="S528" s="127"/>
      <c r="T528" s="34"/>
      <c r="V528" s="33"/>
    </row>
    <row r="529" spans="19:22" ht="16.5">
      <c r="S529" s="127"/>
      <c r="T529" s="34"/>
      <c r="V529" s="33"/>
    </row>
    <row r="530" spans="19:22" ht="16.5">
      <c r="S530" s="127"/>
      <c r="T530" s="34"/>
      <c r="V530" s="33"/>
    </row>
    <row r="531" spans="19:22" ht="16.5">
      <c r="S531" s="127"/>
      <c r="T531" s="34"/>
      <c r="V531" s="33"/>
    </row>
    <row r="532" spans="19:22" ht="16.5">
      <c r="S532" s="127"/>
      <c r="T532" s="34"/>
      <c r="V532" s="33"/>
    </row>
    <row r="533" spans="19:22" ht="16.5">
      <c r="S533" s="127"/>
      <c r="T533" s="34"/>
      <c r="V533" s="33"/>
    </row>
    <row r="534" spans="19:22" ht="16.5">
      <c r="S534" s="127"/>
      <c r="T534" s="34"/>
      <c r="V534" s="33"/>
    </row>
    <row r="535" spans="19:22" ht="16.5">
      <c r="S535" s="127"/>
      <c r="T535" s="34"/>
      <c r="V535" s="33"/>
    </row>
    <row r="536" spans="19:22" ht="16.5">
      <c r="S536" s="127"/>
      <c r="T536" s="34"/>
      <c r="V536" s="33"/>
    </row>
    <row r="537" spans="19:22" ht="16.5">
      <c r="S537" s="127"/>
      <c r="T537" s="34"/>
      <c r="V537" s="33"/>
    </row>
    <row r="538" spans="19:22" ht="16.5">
      <c r="S538" s="127"/>
      <c r="T538" s="34"/>
      <c r="V538" s="33"/>
    </row>
    <row r="539" spans="19:22" ht="16.5">
      <c r="S539" s="127"/>
      <c r="T539" s="34"/>
      <c r="V539" s="33"/>
    </row>
    <row r="540" spans="19:22" ht="16.5">
      <c r="S540" s="127"/>
      <c r="T540" s="34"/>
      <c r="V540" s="33"/>
    </row>
    <row r="541" spans="19:22" ht="16.5">
      <c r="S541" s="127"/>
      <c r="T541" s="34"/>
      <c r="V541" s="33"/>
    </row>
    <row r="542" spans="19:22" ht="16.5">
      <c r="S542" s="127"/>
      <c r="T542" s="34"/>
      <c r="V542" s="33"/>
    </row>
    <row r="543" spans="19:22" ht="16.5">
      <c r="S543" s="127"/>
      <c r="T543" s="34"/>
      <c r="V543" s="33"/>
    </row>
    <row r="544" spans="19:22" ht="16.5">
      <c r="S544" s="127"/>
      <c r="T544" s="34"/>
      <c r="V544" s="33"/>
    </row>
    <row r="545" spans="19:22" ht="16.5">
      <c r="S545" s="127"/>
      <c r="T545" s="34"/>
      <c r="V545" s="33"/>
    </row>
    <row r="546" spans="19:22" ht="16.5">
      <c r="S546" s="127"/>
      <c r="T546" s="34"/>
      <c r="V546" s="33"/>
    </row>
    <row r="547" spans="19:22" ht="16.5">
      <c r="S547" s="127"/>
      <c r="T547" s="34"/>
      <c r="V547" s="33"/>
    </row>
    <row r="548" spans="19:22" ht="16.5">
      <c r="S548" s="127"/>
      <c r="T548" s="34"/>
      <c r="V548" s="33"/>
    </row>
    <row r="549" spans="19:22" ht="16.5">
      <c r="S549" s="127"/>
      <c r="T549" s="34"/>
      <c r="V549" s="33"/>
    </row>
    <row r="550" spans="19:22" ht="16.5">
      <c r="S550" s="127"/>
      <c r="T550" s="34"/>
      <c r="V550" s="33"/>
    </row>
    <row r="551" spans="19:22" ht="16.5">
      <c r="S551" s="127"/>
      <c r="T551" s="34"/>
      <c r="V551" s="33"/>
    </row>
    <row r="552" spans="19:22" ht="16.5">
      <c r="S552" s="127"/>
      <c r="T552" s="34"/>
      <c r="V552" s="33"/>
    </row>
    <row r="553" spans="19:22" ht="16.5">
      <c r="S553" s="127"/>
      <c r="T553" s="34"/>
      <c r="V553" s="33"/>
    </row>
    <row r="554" spans="19:22" ht="16.5">
      <c r="S554" s="127"/>
      <c r="T554" s="34"/>
      <c r="V554" s="33"/>
    </row>
    <row r="555" spans="19:22" ht="16.5">
      <c r="S555" s="127"/>
      <c r="T555" s="34"/>
      <c r="V555" s="33"/>
    </row>
    <row r="556" spans="19:22" ht="16.5">
      <c r="S556" s="127"/>
      <c r="T556" s="34"/>
      <c r="V556" s="33"/>
    </row>
    <row r="557" spans="19:22" ht="16.5">
      <c r="S557" s="127"/>
      <c r="T557" s="34"/>
      <c r="V557" s="33"/>
    </row>
    <row r="558" spans="19:22" ht="16.5">
      <c r="S558" s="127"/>
      <c r="T558" s="34"/>
      <c r="V558" s="33"/>
    </row>
    <row r="559" spans="19:22" ht="16.5">
      <c r="S559" s="127"/>
      <c r="T559" s="34"/>
      <c r="V559" s="33"/>
    </row>
    <row r="560" spans="19:22" ht="16.5">
      <c r="S560" s="127"/>
      <c r="T560" s="34"/>
      <c r="V560" s="33"/>
    </row>
    <row r="561" spans="19:22" ht="16.5">
      <c r="S561" s="127"/>
      <c r="T561" s="34"/>
      <c r="V561" s="33"/>
    </row>
    <row r="562" spans="19:22" ht="16.5">
      <c r="S562" s="127"/>
      <c r="T562" s="34"/>
      <c r="V562" s="33"/>
    </row>
    <row r="563" spans="19:22" ht="16.5">
      <c r="S563" s="127"/>
      <c r="T563" s="34"/>
      <c r="V563" s="33"/>
    </row>
    <row r="564" spans="19:22" ht="16.5">
      <c r="S564" s="127"/>
      <c r="T564" s="34"/>
      <c r="V564" s="33"/>
    </row>
    <row r="565" spans="19:22" ht="16.5">
      <c r="S565" s="127"/>
      <c r="T565" s="34"/>
      <c r="V565" s="33"/>
    </row>
    <row r="566" spans="19:22" ht="16.5">
      <c r="S566" s="127"/>
      <c r="T566" s="34"/>
      <c r="V566" s="33"/>
    </row>
    <row r="567" spans="19:22" ht="16.5">
      <c r="S567" s="127"/>
      <c r="T567" s="34"/>
      <c r="V567" s="33"/>
    </row>
    <row r="568" spans="19:22" ht="16.5">
      <c r="S568" s="127"/>
      <c r="T568" s="34"/>
      <c r="V568" s="33"/>
    </row>
    <row r="569" spans="19:22" ht="16.5">
      <c r="S569" s="127"/>
      <c r="T569" s="34"/>
      <c r="V569" s="33"/>
    </row>
    <row r="570" spans="19:22" ht="16.5">
      <c r="S570" s="127"/>
      <c r="T570" s="34"/>
      <c r="V570" s="33"/>
    </row>
    <row r="571" spans="19:22" ht="16.5">
      <c r="S571" s="127"/>
      <c r="T571" s="34"/>
      <c r="V571" s="33"/>
    </row>
    <row r="572" spans="19:22" ht="16.5">
      <c r="S572" s="127"/>
      <c r="T572" s="34"/>
      <c r="V572" s="33"/>
    </row>
    <row r="573" spans="19:22" ht="16.5">
      <c r="S573" s="127"/>
      <c r="T573" s="34"/>
      <c r="V573" s="33"/>
    </row>
    <row r="574" spans="19:22" ht="16.5">
      <c r="S574" s="127"/>
      <c r="T574" s="34"/>
      <c r="V574" s="33"/>
    </row>
    <row r="575" spans="19:22" ht="16.5">
      <c r="S575" s="127"/>
      <c r="T575" s="34"/>
      <c r="V575" s="33"/>
    </row>
    <row r="576" spans="19:22" ht="16.5">
      <c r="S576" s="127"/>
      <c r="T576" s="34"/>
      <c r="V576" s="33"/>
    </row>
    <row r="577" spans="19:22" ht="16.5">
      <c r="S577" s="127"/>
      <c r="T577" s="34"/>
      <c r="V577" s="33"/>
    </row>
    <row r="578" spans="19:22" ht="16.5">
      <c r="S578" s="127"/>
      <c r="T578" s="34"/>
      <c r="V578" s="33"/>
    </row>
    <row r="579" spans="19:22" ht="16.5">
      <c r="S579" s="127"/>
      <c r="T579" s="34"/>
      <c r="V579" s="33"/>
    </row>
    <row r="580" spans="19:22" ht="16.5">
      <c r="S580" s="127"/>
      <c r="T580" s="34"/>
      <c r="V580" s="33"/>
    </row>
    <row r="581" spans="19:22" ht="16.5">
      <c r="S581" s="127"/>
      <c r="T581" s="34"/>
      <c r="V581" s="33"/>
    </row>
    <row r="582" spans="19:22" ht="16.5">
      <c r="S582" s="127"/>
      <c r="T582" s="34"/>
      <c r="V582" s="33"/>
    </row>
    <row r="583" spans="19:22" ht="16.5">
      <c r="S583" s="127"/>
      <c r="T583" s="34"/>
      <c r="V583" s="33"/>
    </row>
    <row r="584" spans="19:22" ht="16.5">
      <c r="S584" s="127"/>
      <c r="T584" s="34"/>
      <c r="V584" s="33"/>
    </row>
    <row r="585" spans="19:22" ht="16.5">
      <c r="S585" s="127"/>
      <c r="T585" s="34"/>
      <c r="V585" s="33"/>
    </row>
    <row r="586" spans="19:22" ht="16.5">
      <c r="S586" s="127"/>
      <c r="T586" s="34"/>
      <c r="V586" s="33"/>
    </row>
    <row r="587" spans="19:22" ht="16.5">
      <c r="S587" s="127"/>
      <c r="T587" s="34"/>
      <c r="V587" s="33"/>
    </row>
    <row r="588" spans="19:22" ht="16.5">
      <c r="S588" s="127"/>
      <c r="T588" s="34"/>
      <c r="V588" s="33"/>
    </row>
    <row r="589" spans="19:22" ht="16.5">
      <c r="S589" s="127"/>
      <c r="T589" s="34"/>
      <c r="V589" s="33"/>
    </row>
    <row r="590" spans="19:22" ht="16.5">
      <c r="S590" s="127"/>
      <c r="T590" s="34"/>
      <c r="V590" s="33"/>
    </row>
    <row r="591" spans="19:22" ht="16.5">
      <c r="S591" s="127"/>
      <c r="T591" s="34"/>
      <c r="V591" s="33"/>
    </row>
    <row r="592" spans="19:22" ht="16.5">
      <c r="S592" s="127"/>
      <c r="T592" s="34"/>
      <c r="V592" s="33"/>
    </row>
    <row r="593" spans="19:22" ht="16.5">
      <c r="S593" s="127"/>
      <c r="T593" s="34"/>
      <c r="V593" s="33"/>
    </row>
    <row r="594" spans="19:22" ht="16.5">
      <c r="S594" s="127"/>
      <c r="T594" s="34"/>
      <c r="V594" s="33"/>
    </row>
    <row r="595" spans="19:22" ht="16.5">
      <c r="S595" s="127"/>
      <c r="T595" s="34"/>
      <c r="V595" s="33"/>
    </row>
    <row r="596" spans="19:22" ht="16.5">
      <c r="S596" s="127"/>
      <c r="T596" s="34"/>
      <c r="V596" s="33"/>
    </row>
    <row r="597" spans="19:22" ht="16.5">
      <c r="S597" s="127"/>
      <c r="T597" s="34"/>
      <c r="V597" s="33"/>
    </row>
    <row r="598" spans="19:22" ht="16.5">
      <c r="S598" s="127"/>
      <c r="T598" s="34"/>
      <c r="V598" s="33"/>
    </row>
    <row r="599" spans="19:22" ht="16.5">
      <c r="S599" s="127"/>
      <c r="T599" s="34"/>
      <c r="V599" s="33"/>
    </row>
    <row r="600" spans="19:22" ht="16.5">
      <c r="S600" s="127"/>
      <c r="T600" s="34"/>
      <c r="V600" s="33"/>
    </row>
    <row r="601" spans="19:22" ht="16.5">
      <c r="S601" s="127"/>
      <c r="T601" s="34"/>
      <c r="V601" s="33"/>
    </row>
    <row r="602" spans="19:22" ht="16.5">
      <c r="S602" s="127"/>
      <c r="T602" s="34"/>
      <c r="V602" s="33"/>
    </row>
    <row r="603" spans="19:22" ht="16.5">
      <c r="S603" s="127"/>
      <c r="T603" s="34"/>
      <c r="V603" s="33"/>
    </row>
    <row r="604" spans="19:22" ht="16.5">
      <c r="S604" s="127"/>
      <c r="T604" s="34"/>
      <c r="V604" s="33"/>
    </row>
    <row r="605" spans="19:22" ht="16.5">
      <c r="S605" s="127"/>
      <c r="T605" s="34"/>
      <c r="V605" s="33"/>
    </row>
    <row r="606" spans="19:22" ht="16.5">
      <c r="S606" s="127"/>
      <c r="T606" s="34"/>
      <c r="V606" s="33"/>
    </row>
    <row r="607" spans="19:22" ht="16.5">
      <c r="S607" s="127"/>
      <c r="T607" s="34"/>
      <c r="V607" s="33"/>
    </row>
    <row r="608" spans="19:22" ht="16.5">
      <c r="S608" s="127"/>
      <c r="T608" s="34"/>
      <c r="V608" s="33"/>
    </row>
    <row r="609" spans="19:22" ht="16.5">
      <c r="S609" s="127"/>
      <c r="T609" s="34"/>
      <c r="V609" s="33"/>
    </row>
    <row r="610" spans="19:22" ht="16.5">
      <c r="S610" s="127"/>
      <c r="T610" s="34"/>
      <c r="V610" s="33"/>
    </row>
    <row r="611" spans="19:22" ht="16.5">
      <c r="S611" s="127"/>
      <c r="T611" s="34"/>
      <c r="V611" s="33"/>
    </row>
    <row r="612" spans="19:22" ht="16.5">
      <c r="S612" s="127"/>
      <c r="T612" s="34"/>
      <c r="V612" s="33"/>
    </row>
    <row r="613" spans="19:22" ht="16.5">
      <c r="S613" s="127"/>
      <c r="T613" s="34"/>
      <c r="V613" s="33"/>
    </row>
    <row r="614" spans="19:22" ht="16.5">
      <c r="S614" s="127"/>
      <c r="T614" s="34"/>
      <c r="V614" s="33"/>
    </row>
    <row r="615" spans="19:22" ht="16.5">
      <c r="S615" s="127"/>
      <c r="T615" s="34"/>
      <c r="V615" s="33"/>
    </row>
    <row r="616" spans="19:22" ht="16.5">
      <c r="S616" s="127"/>
      <c r="T616" s="34"/>
      <c r="V616" s="33"/>
    </row>
    <row r="617" spans="19:22" ht="16.5">
      <c r="S617" s="127"/>
      <c r="T617" s="34"/>
      <c r="V617" s="33"/>
    </row>
    <row r="618" spans="19:22" ht="16.5">
      <c r="S618" s="127"/>
      <c r="T618" s="34"/>
      <c r="V618" s="33"/>
    </row>
    <row r="619" spans="19:22" ht="16.5">
      <c r="S619" s="127"/>
      <c r="T619" s="34"/>
      <c r="V619" s="33"/>
    </row>
    <row r="620" spans="19:22" ht="16.5">
      <c r="S620" s="127"/>
      <c r="T620" s="34"/>
      <c r="V620" s="33"/>
    </row>
    <row r="621" spans="19:22" ht="16.5">
      <c r="S621" s="127"/>
      <c r="T621" s="34"/>
      <c r="V621" s="33"/>
    </row>
    <row r="622" spans="19:22" ht="16.5">
      <c r="S622" s="127"/>
      <c r="T622" s="34"/>
      <c r="V622" s="33"/>
    </row>
    <row r="623" spans="19:22" ht="16.5">
      <c r="S623" s="127"/>
      <c r="T623" s="34"/>
      <c r="V623" s="33"/>
    </row>
    <row r="624" spans="19:22" ht="16.5">
      <c r="S624" s="127"/>
      <c r="T624" s="34"/>
      <c r="V624" s="33"/>
    </row>
    <row r="625" spans="19:22" ht="16.5">
      <c r="S625" s="127"/>
      <c r="T625" s="34"/>
      <c r="V625" s="33"/>
    </row>
    <row r="626" spans="19:22" ht="16.5">
      <c r="S626" s="127"/>
      <c r="T626" s="34"/>
      <c r="V626" s="33"/>
    </row>
    <row r="627" spans="19:22" ht="16.5">
      <c r="S627" s="127"/>
      <c r="T627" s="34"/>
      <c r="V627" s="33"/>
    </row>
    <row r="628" spans="19:22" ht="16.5">
      <c r="S628" s="127"/>
      <c r="T628" s="34"/>
      <c r="V628" s="33"/>
    </row>
    <row r="629" spans="19:22" ht="16.5">
      <c r="S629" s="127"/>
      <c r="T629" s="34"/>
      <c r="V629" s="33"/>
    </row>
    <row r="630" spans="19:22" ht="16.5">
      <c r="S630" s="127"/>
      <c r="T630" s="34"/>
      <c r="V630" s="33"/>
    </row>
    <row r="631" spans="19:22" ht="16.5">
      <c r="S631" s="127"/>
      <c r="T631" s="34"/>
      <c r="V631" s="33"/>
    </row>
    <row r="632" spans="19:22" ht="16.5">
      <c r="S632" s="127"/>
      <c r="T632" s="34"/>
      <c r="V632" s="33"/>
    </row>
    <row r="633" spans="19:22" ht="16.5">
      <c r="S633" s="127"/>
      <c r="T633" s="34"/>
      <c r="V633" s="33"/>
    </row>
    <row r="634" spans="19:22" ht="16.5">
      <c r="S634" s="127"/>
      <c r="T634" s="34"/>
      <c r="V634" s="33"/>
    </row>
    <row r="635" spans="19:22" ht="16.5">
      <c r="S635" s="127"/>
      <c r="T635" s="34"/>
      <c r="V635" s="33"/>
    </row>
    <row r="636" spans="19:22" ht="16.5">
      <c r="S636" s="127"/>
      <c r="T636" s="34"/>
      <c r="V636" s="33"/>
    </row>
    <row r="637" spans="19:22" ht="16.5">
      <c r="S637" s="127"/>
      <c r="T637" s="34"/>
      <c r="V637" s="33"/>
    </row>
    <row r="638" spans="19:22" ht="16.5">
      <c r="S638" s="127"/>
      <c r="T638" s="34"/>
      <c r="V638" s="33"/>
    </row>
    <row r="639" spans="19:22" ht="16.5">
      <c r="S639" s="127"/>
      <c r="T639" s="34"/>
      <c r="V639" s="33"/>
    </row>
    <row r="640" spans="19:22" ht="16.5">
      <c r="S640" s="127"/>
      <c r="T640" s="34"/>
      <c r="V640" s="33"/>
    </row>
    <row r="641" spans="19:22" ht="16.5">
      <c r="S641" s="127"/>
      <c r="T641" s="34"/>
      <c r="V641" s="33"/>
    </row>
    <row r="642" spans="19:22" ht="16.5">
      <c r="S642" s="127"/>
      <c r="T642" s="34"/>
      <c r="V642" s="33"/>
    </row>
    <row r="643" spans="19:22" ht="16.5">
      <c r="S643" s="127"/>
      <c r="T643" s="34"/>
      <c r="V643" s="33"/>
    </row>
    <row r="644" spans="19:22" ht="16.5">
      <c r="S644" s="127"/>
      <c r="T644" s="34"/>
      <c r="V644" s="33"/>
    </row>
    <row r="645" spans="19:22" ht="16.5">
      <c r="S645" s="127"/>
      <c r="T645" s="34"/>
      <c r="V645" s="33"/>
    </row>
    <row r="646" spans="19:22" ht="16.5">
      <c r="S646" s="127"/>
      <c r="T646" s="34"/>
      <c r="V646" s="33"/>
    </row>
    <row r="647" spans="19:22" ht="16.5">
      <c r="S647" s="127"/>
      <c r="T647" s="34"/>
      <c r="V647" s="33"/>
    </row>
    <row r="648" spans="19:22" ht="16.5">
      <c r="S648" s="127"/>
      <c r="T648" s="34"/>
      <c r="V648" s="33"/>
    </row>
    <row r="649" spans="19:22" ht="16.5">
      <c r="S649" s="127"/>
      <c r="T649" s="34"/>
      <c r="V649" s="33"/>
    </row>
    <row r="650" spans="19:22" ht="16.5">
      <c r="S650" s="127"/>
      <c r="T650" s="34"/>
      <c r="V650" s="33"/>
    </row>
    <row r="651" spans="19:22" ht="16.5">
      <c r="S651" s="127"/>
      <c r="T651" s="34"/>
      <c r="V651" s="33"/>
    </row>
    <row r="652" spans="19:22" ht="16.5">
      <c r="S652" s="127"/>
      <c r="T652" s="34"/>
      <c r="V652" s="33"/>
    </row>
    <row r="653" spans="19:22" ht="16.5">
      <c r="S653" s="127"/>
      <c r="T653" s="34"/>
      <c r="V653" s="33"/>
    </row>
    <row r="654" spans="19:22" ht="16.5">
      <c r="S654" s="127"/>
      <c r="T654" s="34"/>
      <c r="V654" s="33"/>
    </row>
    <row r="655" spans="19:22" ht="16.5">
      <c r="S655" s="127"/>
      <c r="T655" s="34"/>
      <c r="V655" s="33"/>
    </row>
    <row r="656" spans="19:22" ht="16.5">
      <c r="S656" s="127"/>
      <c r="T656" s="34"/>
      <c r="V656" s="33"/>
    </row>
    <row r="657" spans="19:22" ht="16.5">
      <c r="S657" s="127"/>
      <c r="T657" s="34"/>
      <c r="V657" s="33"/>
    </row>
    <row r="658" spans="19:22" ht="16.5">
      <c r="S658" s="127"/>
      <c r="T658" s="34"/>
      <c r="V658" s="33"/>
    </row>
    <row r="659" spans="19:22" ht="16.5">
      <c r="S659" s="127"/>
      <c r="T659" s="34"/>
      <c r="V659" s="33"/>
    </row>
    <row r="660" spans="19:22" ht="16.5">
      <c r="S660" s="127"/>
      <c r="T660" s="34"/>
      <c r="V660" s="33"/>
    </row>
    <row r="661" spans="19:22" ht="16.5">
      <c r="S661" s="127"/>
      <c r="T661" s="34"/>
      <c r="V661" s="33"/>
    </row>
    <row r="662" spans="19:22" ht="16.5">
      <c r="S662" s="127"/>
      <c r="T662" s="34"/>
      <c r="V662" s="33"/>
    </row>
    <row r="663" spans="19:22" ht="16.5">
      <c r="S663" s="127"/>
      <c r="T663" s="34"/>
      <c r="V663" s="33"/>
    </row>
    <row r="664" spans="19:22" ht="16.5">
      <c r="S664" s="127"/>
      <c r="T664" s="34"/>
      <c r="V664" s="33"/>
    </row>
    <row r="665" spans="19:22" ht="16.5">
      <c r="S665" s="127"/>
      <c r="T665" s="34"/>
      <c r="V665" s="33"/>
    </row>
    <row r="666" spans="19:22" ht="16.5">
      <c r="S666" s="127"/>
      <c r="T666" s="34"/>
      <c r="V666" s="33"/>
    </row>
    <row r="667" spans="19:22" ht="16.5">
      <c r="S667" s="127"/>
      <c r="T667" s="34"/>
      <c r="V667" s="33"/>
    </row>
    <row r="668" spans="19:22" ht="16.5">
      <c r="S668" s="127"/>
      <c r="T668" s="34"/>
      <c r="V668" s="33"/>
    </row>
    <row r="669" spans="19:22" ht="16.5">
      <c r="S669" s="127"/>
      <c r="T669" s="34"/>
      <c r="V669" s="33"/>
    </row>
    <row r="670" spans="19:22" ht="16.5">
      <c r="S670" s="127"/>
      <c r="T670" s="34"/>
      <c r="V670" s="33"/>
    </row>
    <row r="671" spans="19:22" ht="16.5">
      <c r="S671" s="127"/>
      <c r="T671" s="34"/>
      <c r="V671" s="33"/>
    </row>
    <row r="672" spans="19:22" ht="16.5">
      <c r="S672" s="127"/>
      <c r="T672" s="34"/>
      <c r="V672" s="33"/>
    </row>
    <row r="673" spans="19:22" ht="16.5">
      <c r="S673" s="127"/>
      <c r="T673" s="34"/>
      <c r="V673" s="33"/>
    </row>
    <row r="674" spans="19:22" ht="16.5">
      <c r="S674" s="127"/>
      <c r="T674" s="34"/>
      <c r="V674" s="33"/>
    </row>
    <row r="675" spans="19:22" ht="16.5">
      <c r="S675" s="127"/>
      <c r="T675" s="34"/>
      <c r="V675" s="33"/>
    </row>
    <row r="676" spans="19:22" ht="16.5">
      <c r="S676" s="127"/>
      <c r="T676" s="34"/>
      <c r="V676" s="33"/>
    </row>
    <row r="677" spans="19:22" ht="16.5">
      <c r="S677" s="127"/>
      <c r="T677" s="34"/>
      <c r="V677" s="33"/>
    </row>
    <row r="678" spans="19:22" ht="16.5">
      <c r="S678" s="127"/>
      <c r="T678" s="34"/>
      <c r="V678" s="33"/>
    </row>
    <row r="679" spans="19:22" ht="16.5">
      <c r="S679" s="127"/>
      <c r="T679" s="34"/>
      <c r="V679" s="33"/>
    </row>
    <row r="680" spans="19:22" ht="16.5">
      <c r="S680" s="127"/>
      <c r="T680" s="34"/>
      <c r="V680" s="33"/>
    </row>
    <row r="681" spans="19:22" ht="16.5">
      <c r="S681" s="127"/>
      <c r="T681" s="34"/>
      <c r="V681" s="33"/>
    </row>
    <row r="682" spans="19:22" ht="16.5">
      <c r="S682" s="127"/>
      <c r="T682" s="34"/>
      <c r="V682" s="33"/>
    </row>
    <row r="683" spans="19:22" ht="16.5">
      <c r="S683" s="127"/>
      <c r="T683" s="34"/>
      <c r="V683" s="33"/>
    </row>
    <row r="684" spans="19:22" ht="16.5">
      <c r="S684" s="127"/>
      <c r="T684" s="34"/>
      <c r="V684" s="33"/>
    </row>
    <row r="685" spans="19:22" ht="16.5">
      <c r="S685" s="127"/>
      <c r="T685" s="34"/>
      <c r="V685" s="33"/>
    </row>
    <row r="686" spans="19:22" ht="16.5">
      <c r="S686" s="127"/>
      <c r="T686" s="34"/>
      <c r="V686" s="33"/>
    </row>
    <row r="687" spans="19:22" ht="16.5">
      <c r="S687" s="127"/>
      <c r="T687" s="34"/>
      <c r="V687" s="33"/>
    </row>
    <row r="688" spans="19:22" ht="16.5">
      <c r="S688" s="127"/>
      <c r="T688" s="34"/>
      <c r="V688" s="33"/>
    </row>
    <row r="689" spans="19:22" ht="16.5">
      <c r="S689" s="127"/>
      <c r="T689" s="34"/>
      <c r="V689" s="33"/>
    </row>
    <row r="690" spans="19:22" ht="16.5">
      <c r="S690" s="127"/>
      <c r="T690" s="34"/>
      <c r="V690" s="33"/>
    </row>
    <row r="691" spans="19:22" ht="16.5">
      <c r="S691" s="127"/>
      <c r="T691" s="34"/>
      <c r="V691" s="33"/>
    </row>
    <row r="692" spans="19:22" ht="16.5">
      <c r="S692" s="127"/>
      <c r="T692" s="34"/>
      <c r="V692" s="33"/>
    </row>
    <row r="693" spans="19:22" ht="16.5">
      <c r="S693" s="127"/>
      <c r="T693" s="34"/>
      <c r="V693" s="33"/>
    </row>
    <row r="694" spans="19:22" ht="16.5">
      <c r="S694" s="127"/>
      <c r="T694" s="34"/>
      <c r="V694" s="33"/>
    </row>
    <row r="695" spans="19:22" ht="16.5">
      <c r="S695" s="127"/>
      <c r="T695" s="34"/>
      <c r="V695" s="33"/>
    </row>
    <row r="696" spans="19:22" ht="16.5">
      <c r="S696" s="127"/>
      <c r="T696" s="34"/>
      <c r="V696" s="33"/>
    </row>
    <row r="697" spans="19:22" ht="16.5">
      <c r="S697" s="127"/>
      <c r="T697" s="34"/>
      <c r="V697" s="33"/>
    </row>
    <row r="698" spans="19:22" ht="16.5">
      <c r="S698" s="127"/>
      <c r="T698" s="34"/>
      <c r="V698" s="33"/>
    </row>
    <row r="699" spans="19:22" ht="16.5">
      <c r="S699" s="127"/>
      <c r="T699" s="34"/>
      <c r="V699" s="33"/>
    </row>
    <row r="700" spans="19:22" ht="16.5">
      <c r="S700" s="127"/>
      <c r="T700" s="34"/>
      <c r="V700" s="33"/>
    </row>
    <row r="701" spans="19:22" ht="16.5">
      <c r="S701" s="127"/>
      <c r="T701" s="34"/>
      <c r="V701" s="33"/>
    </row>
    <row r="702" spans="19:22" ht="16.5">
      <c r="S702" s="127"/>
      <c r="T702" s="34"/>
      <c r="V702" s="33"/>
    </row>
    <row r="703" spans="19:22" ht="16.5">
      <c r="S703" s="127"/>
      <c r="T703" s="34"/>
      <c r="V703" s="33"/>
    </row>
    <row r="704" spans="19:22" ht="16.5">
      <c r="S704" s="127"/>
      <c r="T704" s="34"/>
      <c r="V704" s="33"/>
    </row>
    <row r="705" spans="19:22" ht="16.5">
      <c r="S705" s="127"/>
      <c r="T705" s="34"/>
      <c r="V705" s="33"/>
    </row>
    <row r="706" spans="19:22" ht="16.5">
      <c r="S706" s="127"/>
      <c r="T706" s="34"/>
      <c r="V706" s="33"/>
    </row>
    <row r="707" spans="19:22" ht="16.5">
      <c r="S707" s="127"/>
      <c r="T707" s="34"/>
      <c r="V707" s="33"/>
    </row>
    <row r="708" spans="19:22" ht="16.5">
      <c r="S708" s="127"/>
      <c r="T708" s="34"/>
      <c r="V708" s="33"/>
    </row>
    <row r="709" spans="19:22" ht="16.5">
      <c r="S709" s="127"/>
      <c r="T709" s="34"/>
      <c r="V709" s="33"/>
    </row>
    <row r="710" spans="19:22" ht="16.5">
      <c r="S710" s="127"/>
      <c r="T710" s="34"/>
      <c r="V710" s="33"/>
    </row>
    <row r="711" spans="19:22" ht="16.5">
      <c r="S711" s="127"/>
      <c r="T711" s="34"/>
      <c r="V711" s="33"/>
    </row>
    <row r="712" spans="19:22" ht="16.5">
      <c r="S712" s="127"/>
      <c r="T712" s="34"/>
      <c r="V712" s="33"/>
    </row>
    <row r="713" spans="19:22" ht="16.5">
      <c r="S713" s="127"/>
      <c r="T713" s="34"/>
      <c r="V713" s="33"/>
    </row>
    <row r="714" spans="19:22" ht="16.5">
      <c r="S714" s="127"/>
      <c r="T714" s="34"/>
      <c r="V714" s="33"/>
    </row>
    <row r="715" spans="19:22" ht="16.5">
      <c r="S715" s="127"/>
      <c r="T715" s="34"/>
      <c r="V715" s="33"/>
    </row>
    <row r="716" spans="19:22" ht="16.5">
      <c r="S716" s="127"/>
      <c r="T716" s="34"/>
      <c r="V716" s="33"/>
    </row>
    <row r="717" spans="19:22" ht="16.5">
      <c r="S717" s="127"/>
      <c r="T717" s="34"/>
      <c r="V717" s="33"/>
    </row>
    <row r="718" spans="19:22" ht="16.5">
      <c r="S718" s="127"/>
      <c r="T718" s="34"/>
      <c r="V718" s="33"/>
    </row>
    <row r="719" spans="19:22" ht="16.5">
      <c r="S719" s="127"/>
      <c r="T719" s="34"/>
      <c r="V719" s="33"/>
    </row>
    <row r="720" spans="19:22" ht="16.5">
      <c r="S720" s="127"/>
      <c r="T720" s="34"/>
      <c r="V720" s="33"/>
    </row>
    <row r="721" spans="19:22" ht="16.5">
      <c r="S721" s="127"/>
      <c r="T721" s="34"/>
      <c r="V721" s="33"/>
    </row>
    <row r="722" spans="19:22" ht="16.5">
      <c r="S722" s="127"/>
      <c r="T722" s="34"/>
      <c r="V722" s="33"/>
    </row>
    <row r="723" spans="19:22" ht="16.5">
      <c r="S723" s="127"/>
      <c r="T723" s="34"/>
      <c r="V723" s="33"/>
    </row>
    <row r="724" spans="19:22" ht="16.5">
      <c r="S724" s="127"/>
      <c r="T724" s="34"/>
      <c r="V724" s="33"/>
    </row>
    <row r="725" spans="19:22" ht="16.5">
      <c r="S725" s="127"/>
      <c r="T725" s="34"/>
      <c r="V725" s="33"/>
    </row>
    <row r="726" spans="19:22" ht="16.5">
      <c r="S726" s="127"/>
      <c r="T726" s="34"/>
      <c r="V726" s="33"/>
    </row>
    <row r="727" spans="19:22" ht="16.5">
      <c r="S727" s="127"/>
      <c r="T727" s="34"/>
      <c r="V727" s="33"/>
    </row>
    <row r="728" spans="19:22" ht="16.5">
      <c r="S728" s="127"/>
      <c r="T728" s="34"/>
      <c r="V728" s="33"/>
    </row>
    <row r="729" spans="19:22" ht="16.5">
      <c r="S729" s="127"/>
      <c r="T729" s="34"/>
      <c r="V729" s="33"/>
    </row>
    <row r="730" spans="19:22" ht="16.5">
      <c r="S730" s="127"/>
      <c r="T730" s="34"/>
      <c r="V730" s="33"/>
    </row>
    <row r="731" spans="19:22" ht="16.5">
      <c r="S731" s="127"/>
      <c r="T731" s="34"/>
      <c r="V731" s="33"/>
    </row>
    <row r="732" spans="19:22" ht="16.5">
      <c r="S732" s="127"/>
      <c r="T732" s="34"/>
      <c r="V732" s="33"/>
    </row>
    <row r="733" spans="19:22" ht="16.5">
      <c r="S733" s="127"/>
      <c r="T733" s="34"/>
      <c r="V733" s="33"/>
    </row>
    <row r="734" spans="19:22" ht="16.5">
      <c r="S734" s="127"/>
      <c r="T734" s="34"/>
      <c r="V734" s="33"/>
    </row>
    <row r="735" spans="19:22" ht="16.5">
      <c r="S735" s="127"/>
      <c r="T735" s="34"/>
      <c r="V735" s="33"/>
    </row>
    <row r="736" spans="19:22" ht="16.5">
      <c r="S736" s="127"/>
      <c r="T736" s="34"/>
      <c r="V736" s="33"/>
    </row>
    <row r="737" spans="19:22" ht="16.5">
      <c r="S737" s="127"/>
      <c r="T737" s="34"/>
      <c r="V737" s="33"/>
    </row>
    <row r="738" spans="19:22" ht="16.5">
      <c r="S738" s="127"/>
      <c r="T738" s="34"/>
      <c r="V738" s="33"/>
    </row>
    <row r="739" spans="19:22" ht="16.5">
      <c r="S739" s="127"/>
      <c r="T739" s="34"/>
      <c r="V739" s="33"/>
    </row>
    <row r="740" spans="19:22" ht="16.5">
      <c r="S740" s="127"/>
      <c r="T740" s="34"/>
      <c r="V740" s="33"/>
    </row>
    <row r="741" spans="19:22" ht="16.5">
      <c r="S741" s="127"/>
      <c r="T741" s="34"/>
      <c r="V741" s="33"/>
    </row>
    <row r="742" spans="19:22" ht="16.5">
      <c r="S742" s="127"/>
      <c r="T742" s="34"/>
      <c r="V742" s="33"/>
    </row>
    <row r="743" spans="19:22" ht="16.5">
      <c r="S743" s="127"/>
      <c r="T743" s="34"/>
      <c r="V743" s="33"/>
    </row>
    <row r="744" spans="19:22" ht="16.5">
      <c r="S744" s="127"/>
      <c r="T744" s="34"/>
      <c r="V744" s="33"/>
    </row>
    <row r="745" spans="19:22" ht="16.5">
      <c r="S745" s="127"/>
      <c r="T745" s="34"/>
      <c r="V745" s="33"/>
    </row>
    <row r="746" spans="19:22" ht="16.5">
      <c r="S746" s="127"/>
      <c r="T746" s="34"/>
      <c r="V746" s="33"/>
    </row>
    <row r="747" spans="19:22" ht="16.5">
      <c r="S747" s="127"/>
      <c r="T747" s="34"/>
      <c r="V747" s="33"/>
    </row>
    <row r="748" spans="19:22" ht="16.5">
      <c r="S748" s="127"/>
      <c r="T748" s="34"/>
      <c r="V748" s="33"/>
    </row>
    <row r="749" spans="19:22" ht="16.5">
      <c r="S749" s="127"/>
      <c r="T749" s="34"/>
      <c r="V749" s="33"/>
    </row>
    <row r="750" spans="19:22" ht="16.5">
      <c r="S750" s="127"/>
      <c r="T750" s="34"/>
      <c r="V750" s="33"/>
    </row>
    <row r="751" spans="19:22" ht="16.5">
      <c r="S751" s="127"/>
      <c r="T751" s="34"/>
      <c r="V751" s="33"/>
    </row>
    <row r="752" spans="19:22" ht="16.5">
      <c r="S752" s="127"/>
      <c r="T752" s="34"/>
      <c r="V752" s="33"/>
    </row>
    <row r="753" spans="19:22" ht="16.5">
      <c r="S753" s="127"/>
      <c r="T753" s="34"/>
      <c r="V753" s="33"/>
    </row>
    <row r="754" spans="19:22" ht="16.5">
      <c r="S754" s="127"/>
      <c r="T754" s="34"/>
      <c r="V754" s="33"/>
    </row>
    <row r="755" spans="19:22" ht="16.5">
      <c r="S755" s="127"/>
      <c r="T755" s="34"/>
      <c r="V755" s="33"/>
    </row>
    <row r="756" spans="19:22" ht="16.5">
      <c r="S756" s="127"/>
      <c r="T756" s="34"/>
      <c r="V756" s="33"/>
    </row>
    <row r="757" spans="19:22" ht="16.5">
      <c r="S757" s="127"/>
      <c r="T757" s="34"/>
      <c r="V757" s="33"/>
    </row>
    <row r="758" spans="19:22" ht="16.5">
      <c r="S758" s="127"/>
      <c r="T758" s="34"/>
      <c r="V758" s="33"/>
    </row>
    <row r="759" spans="19:22" ht="16.5">
      <c r="S759" s="127"/>
      <c r="T759" s="34"/>
      <c r="V759" s="33"/>
    </row>
    <row r="760" spans="19:22" ht="16.5">
      <c r="S760" s="127"/>
      <c r="T760" s="34"/>
      <c r="V760" s="33"/>
    </row>
    <row r="761" spans="19:22" ht="16.5">
      <c r="S761" s="127"/>
      <c r="T761" s="34"/>
      <c r="V761" s="33"/>
    </row>
    <row r="762" spans="19:22" ht="16.5">
      <c r="S762" s="127"/>
      <c r="T762" s="34"/>
      <c r="V762" s="33"/>
    </row>
    <row r="763" spans="19:22" ht="16.5">
      <c r="S763" s="127"/>
      <c r="T763" s="34"/>
      <c r="V763" s="33"/>
    </row>
    <row r="764" spans="19:22" ht="16.5">
      <c r="S764" s="127"/>
      <c r="T764" s="34"/>
      <c r="V764" s="33"/>
    </row>
    <row r="765" spans="19:22" ht="16.5">
      <c r="S765" s="127"/>
      <c r="T765" s="34"/>
      <c r="V765" s="33"/>
    </row>
    <row r="766" spans="19:22" ht="16.5">
      <c r="S766" s="127"/>
      <c r="T766" s="34"/>
      <c r="V766" s="33"/>
    </row>
    <row r="767" spans="19:22" ht="16.5">
      <c r="S767" s="127"/>
      <c r="T767" s="34"/>
      <c r="V767" s="33"/>
    </row>
    <row r="768" spans="19:22" ht="16.5">
      <c r="S768" s="127"/>
      <c r="T768" s="34"/>
      <c r="V768" s="33"/>
    </row>
    <row r="769" spans="19:22" ht="16.5">
      <c r="S769" s="127"/>
      <c r="T769" s="34"/>
      <c r="V769" s="33"/>
    </row>
    <row r="770" spans="19:22" ht="16.5">
      <c r="S770" s="127"/>
      <c r="T770" s="34"/>
      <c r="V770" s="33"/>
    </row>
    <row r="771" spans="19:22" ht="16.5">
      <c r="S771" s="127"/>
      <c r="T771" s="34"/>
      <c r="V771" s="33"/>
    </row>
    <row r="772" spans="19:22" ht="16.5">
      <c r="S772" s="127"/>
      <c r="T772" s="34"/>
      <c r="V772" s="33"/>
    </row>
    <row r="773" spans="19:22" ht="16.5">
      <c r="S773" s="127"/>
      <c r="T773" s="34"/>
      <c r="V773" s="33"/>
    </row>
    <row r="774" spans="19:22" ht="16.5">
      <c r="S774" s="127"/>
      <c r="T774" s="34"/>
      <c r="V774" s="33"/>
    </row>
    <row r="775" spans="19:22" ht="16.5">
      <c r="S775" s="127"/>
      <c r="T775" s="34"/>
      <c r="V775" s="33"/>
    </row>
    <row r="776" spans="19:22" ht="16.5">
      <c r="S776" s="127"/>
      <c r="T776" s="34"/>
      <c r="V776" s="33"/>
    </row>
    <row r="777" spans="19:22" ht="16.5">
      <c r="S777" s="127"/>
      <c r="T777" s="34"/>
      <c r="V777" s="33"/>
    </row>
    <row r="778" spans="19:22" ht="16.5">
      <c r="S778" s="127"/>
      <c r="T778" s="34"/>
      <c r="V778" s="33"/>
    </row>
    <row r="779" spans="19:22" ht="16.5">
      <c r="S779" s="127"/>
      <c r="T779" s="34"/>
      <c r="V779" s="33"/>
    </row>
    <row r="780" spans="19:22" ht="16.5">
      <c r="S780" s="127"/>
      <c r="T780" s="34"/>
      <c r="V780" s="33"/>
    </row>
    <row r="781" spans="19:22" ht="16.5">
      <c r="S781" s="127"/>
      <c r="T781" s="34"/>
      <c r="V781" s="33"/>
    </row>
    <row r="782" spans="19:22" ht="16.5">
      <c r="S782" s="127"/>
      <c r="T782" s="34"/>
      <c r="V782" s="33"/>
    </row>
    <row r="783" spans="19:22" ht="16.5">
      <c r="S783" s="127"/>
      <c r="T783" s="34"/>
      <c r="V783" s="33"/>
    </row>
    <row r="784" spans="19:22" ht="16.5">
      <c r="S784" s="127"/>
      <c r="T784" s="34"/>
      <c r="V784" s="33"/>
    </row>
    <row r="785" spans="19:22" ht="16.5">
      <c r="S785" s="127"/>
      <c r="T785" s="34"/>
      <c r="V785" s="33"/>
    </row>
    <row r="786" spans="19:22" ht="16.5">
      <c r="S786" s="127"/>
      <c r="T786" s="34"/>
      <c r="V786" s="33"/>
    </row>
    <row r="787" spans="19:22" ht="16.5">
      <c r="S787" s="127"/>
      <c r="T787" s="34"/>
      <c r="V787" s="33"/>
    </row>
    <row r="788" spans="19:22" ht="16.5">
      <c r="S788" s="127"/>
      <c r="T788" s="34"/>
      <c r="V788" s="33"/>
    </row>
    <row r="789" spans="19:22" ht="16.5">
      <c r="S789" s="127"/>
      <c r="T789" s="34"/>
      <c r="V789" s="33"/>
    </row>
    <row r="790" spans="19:22" ht="16.5">
      <c r="S790" s="127"/>
      <c r="T790" s="34"/>
      <c r="V790" s="33"/>
    </row>
    <row r="791" spans="19:22" ht="16.5">
      <c r="S791" s="127"/>
      <c r="T791" s="34"/>
      <c r="V791" s="33"/>
    </row>
    <row r="792" spans="19:22" ht="16.5">
      <c r="S792" s="127"/>
      <c r="T792" s="34"/>
      <c r="V792" s="33"/>
    </row>
    <row r="793" spans="19:22" ht="16.5">
      <c r="S793" s="127"/>
      <c r="T793" s="34"/>
      <c r="V793" s="33"/>
    </row>
    <row r="794" spans="19:22" ht="16.5">
      <c r="S794" s="127"/>
      <c r="T794" s="34"/>
      <c r="V794" s="33"/>
    </row>
    <row r="795" spans="19:22" ht="16.5">
      <c r="S795" s="127"/>
      <c r="T795" s="34"/>
      <c r="V795" s="33"/>
    </row>
    <row r="796" spans="19:22" ht="16.5">
      <c r="S796" s="127"/>
      <c r="T796" s="34"/>
      <c r="V796" s="33"/>
    </row>
    <row r="797" spans="19:22" ht="16.5">
      <c r="S797" s="127"/>
      <c r="T797" s="34"/>
      <c r="V797" s="33"/>
    </row>
    <row r="798" spans="19:22" ht="16.5">
      <c r="S798" s="127"/>
      <c r="T798" s="34"/>
      <c r="V798" s="33"/>
    </row>
    <row r="799" spans="19:22" ht="16.5">
      <c r="S799" s="127"/>
      <c r="T799" s="34"/>
      <c r="V799" s="33"/>
    </row>
    <row r="800" spans="19:22" ht="16.5">
      <c r="S800" s="127"/>
      <c r="T800" s="34"/>
      <c r="V800" s="33"/>
    </row>
    <row r="801" spans="19:22" ht="16.5">
      <c r="S801" s="127"/>
      <c r="T801" s="34"/>
      <c r="V801" s="33"/>
    </row>
    <row r="802" spans="19:22" ht="16.5">
      <c r="S802" s="127"/>
      <c r="T802" s="34"/>
      <c r="V802" s="33"/>
    </row>
    <row r="803" spans="19:22" ht="16.5">
      <c r="S803" s="127"/>
      <c r="T803" s="34"/>
      <c r="V803" s="33"/>
    </row>
    <row r="804" spans="19:22" ht="16.5">
      <c r="S804" s="127"/>
      <c r="T804" s="34"/>
      <c r="V804" s="33"/>
    </row>
    <row r="805" spans="19:22" ht="16.5">
      <c r="S805" s="127"/>
      <c r="T805" s="34"/>
      <c r="V805" s="33"/>
    </row>
    <row r="806" spans="19:22" ht="16.5">
      <c r="S806" s="127"/>
      <c r="T806" s="34"/>
      <c r="V806" s="33"/>
    </row>
    <row r="807" spans="19:22" ht="16.5">
      <c r="S807" s="127"/>
      <c r="T807" s="34"/>
      <c r="V807" s="33"/>
    </row>
    <row r="808" spans="19:22" ht="16.5">
      <c r="S808" s="127"/>
      <c r="T808" s="34"/>
      <c r="V808" s="33"/>
    </row>
    <row r="809" spans="19:22" ht="16.5">
      <c r="S809" s="127"/>
      <c r="T809" s="34"/>
      <c r="V809" s="33"/>
    </row>
    <row r="810" spans="19:22" ht="16.5">
      <c r="S810" s="127"/>
      <c r="T810" s="34"/>
      <c r="V810" s="33"/>
    </row>
    <row r="811" spans="19:22" ht="16.5">
      <c r="S811" s="127"/>
      <c r="T811" s="34"/>
      <c r="V811" s="33"/>
    </row>
    <row r="812" spans="19:22" ht="16.5">
      <c r="S812" s="127"/>
      <c r="T812" s="34"/>
      <c r="V812" s="33"/>
    </row>
    <row r="813" spans="19:22" ht="16.5">
      <c r="S813" s="127"/>
      <c r="T813" s="34"/>
      <c r="V813" s="33"/>
    </row>
    <row r="814" spans="19:22" ht="16.5">
      <c r="S814" s="127"/>
      <c r="T814" s="34"/>
      <c r="V814" s="33"/>
    </row>
    <row r="815" spans="19:22" ht="16.5">
      <c r="S815" s="127"/>
      <c r="T815" s="34"/>
      <c r="V815" s="33"/>
    </row>
    <row r="816" spans="19:22" ht="16.5">
      <c r="S816" s="127"/>
      <c r="T816" s="34"/>
      <c r="V816" s="33"/>
    </row>
    <row r="817" spans="19:22" ht="16.5">
      <c r="S817" s="127"/>
      <c r="T817" s="34"/>
      <c r="V817" s="33"/>
    </row>
    <row r="818" spans="19:22" ht="16.5">
      <c r="S818" s="127"/>
      <c r="T818" s="34"/>
      <c r="V818" s="33"/>
    </row>
    <row r="819" spans="19:22" ht="16.5">
      <c r="S819" s="127"/>
      <c r="T819" s="34"/>
      <c r="V819" s="33"/>
    </row>
    <row r="820" spans="19:22" ht="16.5">
      <c r="S820" s="127"/>
      <c r="T820" s="34"/>
      <c r="V820" s="33"/>
    </row>
    <row r="821" spans="19:22" ht="16.5">
      <c r="S821" s="127"/>
      <c r="T821" s="34"/>
      <c r="V821" s="33"/>
    </row>
    <row r="822" spans="19:22" ht="16.5">
      <c r="S822" s="127"/>
      <c r="T822" s="34"/>
      <c r="V822" s="33"/>
    </row>
    <row r="823" spans="19:22" ht="16.5">
      <c r="S823" s="127"/>
      <c r="T823" s="34"/>
      <c r="V823" s="33"/>
    </row>
    <row r="824" spans="19:22" ht="16.5">
      <c r="S824" s="127"/>
      <c r="T824" s="34"/>
      <c r="V824" s="33"/>
    </row>
    <row r="825" spans="19:22" ht="16.5">
      <c r="S825" s="127"/>
      <c r="T825" s="34"/>
      <c r="V825" s="33"/>
    </row>
    <row r="826" spans="19:22" ht="16.5">
      <c r="S826" s="127"/>
      <c r="T826" s="34"/>
      <c r="V826" s="33"/>
    </row>
    <row r="827" spans="19:22" ht="16.5">
      <c r="S827" s="127"/>
      <c r="T827" s="34"/>
      <c r="V827" s="33"/>
    </row>
    <row r="828" spans="19:22" ht="16.5">
      <c r="S828" s="127"/>
      <c r="T828" s="34"/>
      <c r="V828" s="33"/>
    </row>
    <row r="829" spans="19:22" ht="16.5">
      <c r="S829" s="127"/>
      <c r="T829" s="34"/>
      <c r="V829" s="33"/>
    </row>
    <row r="830" spans="19:22" ht="16.5">
      <c r="S830" s="127"/>
      <c r="T830" s="34"/>
      <c r="V830" s="33"/>
    </row>
    <row r="831" spans="19:22" ht="16.5">
      <c r="S831" s="127"/>
      <c r="T831" s="34"/>
      <c r="V831" s="33"/>
    </row>
    <row r="832" spans="19:22" ht="16.5">
      <c r="S832" s="127"/>
      <c r="T832" s="34"/>
      <c r="V832" s="33"/>
    </row>
    <row r="833" spans="19:22" ht="16.5">
      <c r="S833" s="127"/>
      <c r="T833" s="34"/>
      <c r="V833" s="33"/>
    </row>
    <row r="834" spans="19:22" ht="16.5">
      <c r="S834" s="127"/>
      <c r="T834" s="34"/>
      <c r="V834" s="33"/>
    </row>
    <row r="835" spans="19:22" ht="16.5">
      <c r="S835" s="127"/>
      <c r="T835" s="34"/>
      <c r="V835" s="33"/>
    </row>
    <row r="836" spans="19:22" ht="16.5">
      <c r="S836" s="127"/>
      <c r="T836" s="34"/>
      <c r="V836" s="33"/>
    </row>
    <row r="837" spans="19:22" ht="16.5">
      <c r="S837" s="127"/>
      <c r="T837" s="34"/>
      <c r="V837" s="33"/>
    </row>
    <row r="838" spans="19:22" ht="16.5">
      <c r="S838" s="127"/>
      <c r="T838" s="34"/>
      <c r="V838" s="33"/>
    </row>
    <row r="839" spans="19:22" ht="16.5">
      <c r="S839" s="127"/>
      <c r="T839" s="34"/>
      <c r="V839" s="33"/>
    </row>
    <row r="840" spans="19:22" ht="16.5">
      <c r="S840" s="127"/>
      <c r="T840" s="34"/>
      <c r="V840" s="33"/>
    </row>
    <row r="841" spans="19:22" ht="16.5">
      <c r="S841" s="127"/>
      <c r="T841" s="34"/>
      <c r="V841" s="33"/>
    </row>
    <row r="842" spans="19:22" ht="16.5">
      <c r="S842" s="127"/>
      <c r="T842" s="34"/>
      <c r="V842" s="33"/>
    </row>
    <row r="843" spans="19:22" ht="16.5">
      <c r="S843" s="127"/>
      <c r="T843" s="34"/>
      <c r="V843" s="33"/>
    </row>
    <row r="844" spans="19:22" ht="16.5">
      <c r="S844" s="127"/>
      <c r="T844" s="34"/>
      <c r="V844" s="33"/>
    </row>
    <row r="845" spans="19:22" ht="16.5">
      <c r="S845" s="127"/>
      <c r="T845" s="34"/>
      <c r="V845" s="33"/>
    </row>
    <row r="846" spans="19:22" ht="16.5">
      <c r="S846" s="127"/>
      <c r="T846" s="34"/>
      <c r="V846" s="33"/>
    </row>
    <row r="847" spans="19:22" ht="16.5">
      <c r="S847" s="127"/>
      <c r="T847" s="34"/>
      <c r="V847" s="33"/>
    </row>
    <row r="848" spans="19:22" ht="16.5">
      <c r="S848" s="127"/>
      <c r="T848" s="34"/>
      <c r="V848" s="33"/>
    </row>
    <row r="849" spans="19:22" ht="16.5">
      <c r="S849" s="127"/>
      <c r="T849" s="34"/>
      <c r="V849" s="33"/>
    </row>
    <row r="850" spans="19:22" ht="16.5">
      <c r="S850" s="127"/>
      <c r="T850" s="34"/>
      <c r="V850" s="33"/>
    </row>
    <row r="851" spans="19:22" ht="16.5">
      <c r="S851" s="127"/>
      <c r="T851" s="34"/>
      <c r="V851" s="33"/>
    </row>
    <row r="852" spans="19:22" ht="16.5">
      <c r="S852" s="127"/>
      <c r="T852" s="34"/>
      <c r="V852" s="33"/>
    </row>
    <row r="853" spans="19:22" ht="16.5">
      <c r="S853" s="127"/>
      <c r="T853" s="34"/>
      <c r="V853" s="33"/>
    </row>
    <row r="854" spans="19:22" ht="16.5">
      <c r="S854" s="127"/>
      <c r="T854" s="34"/>
      <c r="V854" s="33"/>
    </row>
    <row r="855" spans="19:22" ht="16.5">
      <c r="S855" s="127"/>
      <c r="T855" s="34"/>
      <c r="V855" s="33"/>
    </row>
    <row r="856" spans="19:22" ht="16.5">
      <c r="S856" s="127"/>
      <c r="T856" s="34"/>
      <c r="V856" s="33"/>
    </row>
    <row r="857" spans="19:22" ht="16.5">
      <c r="S857" s="127"/>
      <c r="T857" s="34"/>
      <c r="V857" s="33"/>
    </row>
    <row r="858" spans="19:22" ht="16.5">
      <c r="S858" s="127"/>
      <c r="T858" s="34"/>
      <c r="V858" s="33"/>
    </row>
    <row r="859" spans="19:22" ht="16.5">
      <c r="S859" s="127"/>
      <c r="T859" s="34"/>
      <c r="V859" s="33"/>
    </row>
    <row r="860" spans="19:22" ht="16.5">
      <c r="S860" s="127"/>
      <c r="T860" s="34"/>
      <c r="V860" s="33"/>
    </row>
    <row r="861" spans="19:22" ht="16.5">
      <c r="S861" s="127"/>
      <c r="T861" s="34"/>
      <c r="V861" s="33"/>
    </row>
    <row r="862" spans="19:22" ht="16.5">
      <c r="S862" s="127"/>
      <c r="T862" s="34"/>
      <c r="V862" s="33"/>
    </row>
    <row r="863" spans="19:22" ht="16.5">
      <c r="S863" s="127"/>
      <c r="T863" s="34"/>
      <c r="V863" s="33"/>
    </row>
    <row r="864" spans="19:22" ht="16.5">
      <c r="S864" s="127"/>
      <c r="T864" s="34"/>
      <c r="V864" s="33"/>
    </row>
    <row r="865" spans="19:22" ht="16.5">
      <c r="S865" s="127"/>
      <c r="T865" s="34"/>
      <c r="V865" s="33"/>
    </row>
    <row r="866" spans="19:22" ht="16.5">
      <c r="S866" s="127"/>
      <c r="T866" s="34"/>
      <c r="V866" s="33"/>
    </row>
    <row r="867" spans="19:22" ht="16.5">
      <c r="S867" s="127"/>
      <c r="T867" s="34"/>
      <c r="V867" s="33"/>
    </row>
    <row r="868" spans="19:22" ht="16.5">
      <c r="S868" s="127"/>
      <c r="T868" s="34"/>
      <c r="V868" s="33"/>
    </row>
    <row r="869" spans="19:22" ht="16.5">
      <c r="S869" s="127"/>
      <c r="T869" s="34"/>
      <c r="V869" s="33"/>
    </row>
    <row r="870" spans="19:22" ht="16.5">
      <c r="S870" s="127"/>
      <c r="T870" s="34"/>
      <c r="V870" s="33"/>
    </row>
    <row r="871" spans="19:22" ht="16.5">
      <c r="S871" s="127"/>
      <c r="T871" s="34"/>
      <c r="V871" s="33"/>
    </row>
    <row r="872" spans="19:22" ht="16.5">
      <c r="S872" s="127"/>
      <c r="T872" s="34"/>
      <c r="V872" s="33"/>
    </row>
    <row r="873" spans="19:22" ht="16.5">
      <c r="S873" s="127"/>
      <c r="T873" s="34"/>
      <c r="V873" s="33"/>
    </row>
    <row r="874" spans="19:22" ht="16.5">
      <c r="S874" s="127"/>
      <c r="T874" s="34"/>
      <c r="V874" s="33"/>
    </row>
    <row r="875" spans="19:22" ht="16.5">
      <c r="S875" s="127"/>
      <c r="T875" s="34"/>
      <c r="V875" s="33"/>
    </row>
    <row r="876" spans="19:22" ht="16.5">
      <c r="S876" s="127"/>
      <c r="T876" s="34"/>
      <c r="V876" s="33"/>
    </row>
    <row r="877" spans="19:22" ht="16.5">
      <c r="S877" s="127"/>
      <c r="T877" s="34"/>
      <c r="V877" s="33"/>
    </row>
    <row r="878" spans="19:22" ht="16.5">
      <c r="S878" s="127"/>
      <c r="T878" s="34"/>
      <c r="V878" s="33"/>
    </row>
    <row r="879" spans="19:22" ht="16.5">
      <c r="S879" s="127"/>
      <c r="T879" s="34"/>
      <c r="V879" s="33"/>
    </row>
    <row r="880" spans="19:22" ht="16.5">
      <c r="S880" s="127"/>
      <c r="T880" s="34"/>
      <c r="V880" s="33"/>
    </row>
    <row r="881" spans="19:22" ht="16.5">
      <c r="S881" s="127"/>
      <c r="T881" s="34"/>
      <c r="V881" s="33"/>
    </row>
    <row r="882" spans="19:22" ht="16.5">
      <c r="S882" s="127"/>
      <c r="T882" s="34"/>
      <c r="V882" s="33"/>
    </row>
    <row r="883" spans="19:22" ht="16.5">
      <c r="S883" s="127"/>
      <c r="T883" s="34"/>
      <c r="V883" s="33"/>
    </row>
    <row r="884" spans="19:22" ht="16.5">
      <c r="S884" s="127"/>
      <c r="T884" s="34"/>
      <c r="V884" s="33"/>
    </row>
    <row r="885" spans="19:22" ht="16.5">
      <c r="S885" s="127"/>
      <c r="T885" s="34"/>
      <c r="V885" s="33"/>
    </row>
    <row r="886" spans="19:22" ht="16.5">
      <c r="S886" s="127"/>
      <c r="T886" s="34"/>
      <c r="V886" s="33"/>
    </row>
    <row r="887" spans="19:22" ht="16.5">
      <c r="S887" s="127"/>
      <c r="T887" s="34"/>
      <c r="V887" s="33"/>
    </row>
    <row r="888" spans="19:22" ht="16.5">
      <c r="S888" s="127"/>
      <c r="T888" s="34"/>
      <c r="V888" s="33"/>
    </row>
    <row r="889" spans="19:22" ht="16.5">
      <c r="S889" s="127"/>
      <c r="T889" s="34"/>
      <c r="V889" s="33"/>
    </row>
    <row r="890" spans="19:22" ht="16.5">
      <c r="S890" s="127"/>
      <c r="T890" s="34"/>
      <c r="V890" s="33"/>
    </row>
    <row r="891" spans="19:22" ht="16.5">
      <c r="S891" s="127"/>
      <c r="T891" s="34"/>
      <c r="V891" s="33"/>
    </row>
    <row r="892" spans="19:22" ht="16.5">
      <c r="S892" s="127"/>
      <c r="T892" s="34"/>
      <c r="V892" s="33"/>
    </row>
    <row r="893" spans="19:22" ht="16.5">
      <c r="S893" s="127"/>
      <c r="T893" s="34"/>
      <c r="V893" s="33"/>
    </row>
    <row r="894" spans="19:22" ht="16.5">
      <c r="S894" s="127"/>
      <c r="T894" s="34"/>
      <c r="V894" s="33"/>
    </row>
    <row r="895" spans="19:22" ht="16.5">
      <c r="S895" s="127"/>
      <c r="T895" s="34"/>
      <c r="V895" s="33"/>
    </row>
    <row r="896" spans="19:22" ht="16.5">
      <c r="S896" s="127"/>
      <c r="T896" s="34"/>
      <c r="V896" s="33"/>
    </row>
    <row r="897" spans="19:22" ht="16.5">
      <c r="S897" s="127"/>
      <c r="T897" s="34"/>
      <c r="V897" s="33"/>
    </row>
    <row r="898" spans="19:22" ht="16.5">
      <c r="S898" s="127"/>
      <c r="T898" s="34"/>
      <c r="V898" s="33"/>
    </row>
    <row r="899" spans="19:22" ht="16.5">
      <c r="S899" s="127"/>
      <c r="T899" s="34"/>
      <c r="V899" s="33"/>
    </row>
    <row r="900" spans="19:22" ht="16.5">
      <c r="S900" s="127"/>
      <c r="T900" s="34"/>
      <c r="V900" s="33"/>
    </row>
    <row r="901" spans="19:22" ht="16.5">
      <c r="S901" s="127"/>
      <c r="T901" s="34"/>
      <c r="V901" s="33"/>
    </row>
    <row r="902" spans="19:22" ht="16.5">
      <c r="S902" s="127"/>
      <c r="T902" s="34"/>
      <c r="V902" s="33"/>
    </row>
    <row r="903" spans="19:22" ht="16.5">
      <c r="S903" s="127"/>
      <c r="T903" s="34"/>
      <c r="V903" s="33"/>
    </row>
    <row r="904" spans="19:22" ht="16.5">
      <c r="S904" s="127"/>
      <c r="T904" s="34"/>
      <c r="V904" s="33"/>
    </row>
    <row r="905" spans="19:22" ht="16.5">
      <c r="S905" s="127"/>
      <c r="T905" s="34"/>
      <c r="V905" s="33"/>
    </row>
    <row r="906" spans="19:22" ht="16.5">
      <c r="S906" s="127"/>
      <c r="T906" s="34"/>
      <c r="V906" s="33"/>
    </row>
    <row r="907" spans="19:22" ht="16.5">
      <c r="S907" s="127"/>
      <c r="T907" s="34"/>
      <c r="V907" s="33"/>
    </row>
    <row r="908" spans="19:22" ht="16.5">
      <c r="S908" s="127"/>
      <c r="T908" s="34"/>
      <c r="V908" s="33"/>
    </row>
    <row r="909" spans="19:22" ht="16.5">
      <c r="S909" s="127"/>
      <c r="T909" s="34"/>
      <c r="V909" s="33"/>
    </row>
    <row r="910" spans="19:22" ht="16.5">
      <c r="S910" s="127"/>
      <c r="T910" s="34"/>
      <c r="V910" s="33"/>
    </row>
    <row r="911" spans="19:22" ht="16.5">
      <c r="S911" s="127"/>
      <c r="T911" s="34"/>
      <c r="V911" s="33"/>
    </row>
    <row r="912" spans="19:22" ht="16.5">
      <c r="S912" s="127"/>
      <c r="T912" s="34"/>
      <c r="V912" s="33"/>
    </row>
    <row r="913" spans="19:22" ht="16.5">
      <c r="S913" s="127"/>
      <c r="T913" s="34"/>
      <c r="V913" s="33"/>
    </row>
    <row r="914" spans="19:22" ht="16.5">
      <c r="S914" s="127"/>
      <c r="T914" s="34"/>
      <c r="V914" s="33"/>
    </row>
    <row r="915" spans="19:22" ht="16.5">
      <c r="S915" s="127"/>
      <c r="T915" s="34"/>
      <c r="V915" s="33"/>
    </row>
    <row r="916" spans="19:22" ht="16.5">
      <c r="S916" s="127"/>
      <c r="T916" s="34"/>
      <c r="V916" s="33"/>
    </row>
    <row r="917" spans="19:22" ht="16.5">
      <c r="S917" s="127"/>
      <c r="T917" s="34"/>
      <c r="V917" s="33"/>
    </row>
    <row r="918" spans="19:22" ht="16.5">
      <c r="S918" s="127"/>
      <c r="T918" s="34"/>
      <c r="V918" s="33"/>
    </row>
    <row r="919" spans="19:22" ht="16.5">
      <c r="S919" s="127"/>
      <c r="T919" s="34"/>
      <c r="V919" s="33"/>
    </row>
    <row r="920" spans="19:22" ht="16.5">
      <c r="S920" s="127"/>
      <c r="T920" s="34"/>
      <c r="V920" s="33"/>
    </row>
    <row r="921" spans="19:22" ht="16.5">
      <c r="S921" s="127"/>
      <c r="T921" s="34"/>
      <c r="V921" s="33"/>
    </row>
    <row r="922" spans="19:22" ht="16.5">
      <c r="S922" s="127"/>
      <c r="T922" s="34"/>
      <c r="V922" s="33"/>
    </row>
    <row r="923" spans="19:22" ht="16.5">
      <c r="S923" s="127"/>
      <c r="T923" s="34"/>
      <c r="V923" s="33"/>
    </row>
    <row r="924" spans="19:22" ht="16.5">
      <c r="S924" s="127"/>
      <c r="T924" s="34"/>
      <c r="V924" s="33"/>
    </row>
    <row r="925" spans="19:22" ht="16.5">
      <c r="S925" s="127"/>
      <c r="T925" s="34"/>
      <c r="V925" s="33"/>
    </row>
    <row r="926" spans="19:22" ht="16.5">
      <c r="S926" s="127"/>
      <c r="T926" s="34"/>
      <c r="V926" s="33"/>
    </row>
    <row r="927" spans="19:22" ht="16.5">
      <c r="S927" s="127"/>
      <c r="T927" s="34"/>
      <c r="V927" s="33"/>
    </row>
    <row r="928" spans="19:22" ht="16.5">
      <c r="S928" s="127"/>
      <c r="T928" s="34"/>
      <c r="V928" s="33"/>
    </row>
    <row r="929" spans="19:22" ht="16.5">
      <c r="S929" s="127"/>
      <c r="T929" s="34"/>
      <c r="V929" s="33"/>
    </row>
    <row r="930" spans="19:22" ht="16.5">
      <c r="S930" s="127"/>
      <c r="T930" s="34"/>
      <c r="V930" s="33"/>
    </row>
    <row r="931" spans="19:22" ht="16.5">
      <c r="S931" s="127"/>
      <c r="T931" s="34"/>
      <c r="V931" s="33"/>
    </row>
    <row r="932" spans="19:22" ht="16.5">
      <c r="S932" s="127"/>
      <c r="T932" s="34"/>
      <c r="V932" s="33"/>
    </row>
    <row r="933" spans="19:22" ht="16.5">
      <c r="S933" s="127"/>
      <c r="T933" s="34"/>
      <c r="V933" s="33"/>
    </row>
    <row r="934" spans="19:22" ht="16.5">
      <c r="S934" s="127"/>
      <c r="T934" s="34"/>
      <c r="V934" s="33"/>
    </row>
    <row r="935" spans="19:22" ht="16.5">
      <c r="S935" s="127"/>
      <c r="T935" s="34"/>
      <c r="V935" s="33"/>
    </row>
    <row r="936" spans="19:22" ht="16.5">
      <c r="S936" s="127"/>
      <c r="T936" s="34"/>
      <c r="V936" s="33"/>
    </row>
    <row r="937" spans="19:22" ht="16.5">
      <c r="S937" s="127"/>
      <c r="T937" s="34"/>
      <c r="V937" s="33"/>
    </row>
    <row r="938" spans="19:22" ht="16.5">
      <c r="S938" s="127"/>
      <c r="T938" s="34"/>
      <c r="V938" s="33"/>
    </row>
    <row r="939" spans="19:22" ht="16.5">
      <c r="S939" s="127"/>
      <c r="T939" s="34"/>
      <c r="V939" s="33"/>
    </row>
    <row r="940" spans="19:22" ht="16.5">
      <c r="S940" s="127"/>
      <c r="T940" s="34"/>
      <c r="V940" s="33"/>
    </row>
    <row r="941" spans="19:22" ht="16.5">
      <c r="S941" s="127"/>
      <c r="T941" s="34"/>
      <c r="V941" s="33"/>
    </row>
    <row r="942" spans="19:22" ht="16.5">
      <c r="S942" s="127"/>
      <c r="T942" s="34"/>
      <c r="V942" s="33"/>
    </row>
    <row r="943" spans="19:22" ht="16.5">
      <c r="S943" s="127"/>
      <c r="T943" s="34"/>
      <c r="V943" s="33"/>
    </row>
    <row r="944" spans="19:22" ht="16.5">
      <c r="S944" s="127"/>
      <c r="T944" s="34"/>
      <c r="V944" s="33"/>
    </row>
    <row r="945" spans="19:22" ht="16.5">
      <c r="S945" s="127"/>
      <c r="T945" s="34"/>
      <c r="V945" s="33"/>
    </row>
    <row r="946" spans="19:22" ht="16.5">
      <c r="S946" s="127"/>
      <c r="T946" s="34"/>
      <c r="V946" s="33"/>
    </row>
    <row r="947" spans="19:22" ht="16.5">
      <c r="S947" s="127"/>
      <c r="T947" s="34"/>
      <c r="V947" s="33"/>
    </row>
    <row r="948" spans="19:22" ht="16.5">
      <c r="S948" s="127"/>
      <c r="T948" s="34"/>
      <c r="V948" s="33"/>
    </row>
    <row r="949" spans="19:22" ht="16.5">
      <c r="S949" s="127"/>
      <c r="T949" s="34"/>
      <c r="V949" s="33"/>
    </row>
    <row r="950" spans="19:22" ht="16.5">
      <c r="S950" s="127"/>
      <c r="T950" s="34"/>
      <c r="V950" s="33"/>
    </row>
    <row r="951" spans="19:22" ht="16.5">
      <c r="S951" s="127"/>
      <c r="T951" s="34"/>
      <c r="V951" s="33"/>
    </row>
    <row r="952" spans="19:22" ht="16.5">
      <c r="S952" s="127"/>
      <c r="T952" s="34"/>
      <c r="V952" s="33"/>
    </row>
    <row r="953" spans="19:22" ht="16.5">
      <c r="S953" s="127"/>
      <c r="T953" s="34"/>
      <c r="V953" s="33"/>
    </row>
    <row r="954" spans="19:22" ht="16.5">
      <c r="S954" s="127"/>
      <c r="T954" s="34"/>
      <c r="V954" s="33"/>
    </row>
    <row r="955" spans="19:22" ht="16.5">
      <c r="S955" s="127"/>
      <c r="T955" s="34"/>
      <c r="V955" s="33"/>
    </row>
    <row r="956" spans="19:22" ht="16.5">
      <c r="S956" s="127"/>
      <c r="T956" s="34"/>
      <c r="V956" s="33"/>
    </row>
    <row r="957" spans="19:22" ht="16.5">
      <c r="S957" s="127"/>
      <c r="T957" s="34"/>
      <c r="V957" s="33"/>
    </row>
    <row r="958" spans="19:22" ht="16.5">
      <c r="S958" s="127"/>
      <c r="T958" s="34"/>
      <c r="V958" s="33"/>
    </row>
    <row r="959" spans="19:22" ht="16.5">
      <c r="S959" s="127"/>
      <c r="T959" s="34"/>
      <c r="V959" s="33"/>
    </row>
    <row r="960" spans="19:22" ht="16.5">
      <c r="S960" s="127"/>
      <c r="T960" s="34"/>
      <c r="V960" s="33"/>
    </row>
    <row r="961" spans="19:22" ht="16.5">
      <c r="S961" s="127"/>
      <c r="T961" s="34"/>
      <c r="V961" s="33"/>
    </row>
    <row r="962" spans="19:22" ht="16.5">
      <c r="S962" s="127"/>
      <c r="T962" s="34"/>
      <c r="V962" s="33"/>
    </row>
    <row r="963" spans="19:22" ht="16.5">
      <c r="S963" s="127"/>
      <c r="T963" s="34"/>
      <c r="V963" s="33"/>
    </row>
    <row r="964" spans="19:22" ht="16.5">
      <c r="S964" s="127"/>
      <c r="T964" s="34"/>
      <c r="V964" s="33"/>
    </row>
    <row r="965" spans="19:22" ht="16.5">
      <c r="S965" s="127"/>
      <c r="T965" s="34"/>
      <c r="V965" s="33"/>
    </row>
    <row r="966" spans="19:22" ht="16.5">
      <c r="S966" s="127"/>
      <c r="T966" s="34"/>
      <c r="V966" s="33"/>
    </row>
    <row r="967" spans="19:22" ht="16.5">
      <c r="S967" s="127"/>
      <c r="T967" s="34"/>
      <c r="V967" s="33"/>
    </row>
    <row r="968" spans="19:22" ht="16.5">
      <c r="S968" s="127"/>
      <c r="T968" s="34"/>
      <c r="V968" s="33"/>
    </row>
    <row r="969" spans="19:22" ht="16.5">
      <c r="S969" s="127"/>
      <c r="T969" s="34"/>
      <c r="V969" s="33"/>
    </row>
    <row r="970" spans="19:22" ht="16.5">
      <c r="S970" s="127"/>
      <c r="T970" s="34"/>
      <c r="V970" s="33"/>
    </row>
    <row r="971" spans="19:22" ht="16.5">
      <c r="S971" s="127"/>
      <c r="T971" s="34"/>
      <c r="V971" s="33"/>
    </row>
    <row r="972" spans="19:22" ht="16.5">
      <c r="S972" s="127"/>
      <c r="T972" s="34"/>
      <c r="V972" s="33"/>
    </row>
    <row r="973" spans="19:22" ht="16.5">
      <c r="S973" s="127"/>
      <c r="T973" s="34"/>
      <c r="V973" s="33"/>
    </row>
    <row r="974" spans="19:22" ht="16.5">
      <c r="S974" s="127"/>
      <c r="T974" s="34"/>
      <c r="V974" s="33"/>
    </row>
    <row r="975" spans="19:22" ht="16.5">
      <c r="S975" s="127"/>
      <c r="T975" s="34"/>
      <c r="V975" s="33"/>
    </row>
    <row r="976" spans="19:22" ht="16.5">
      <c r="S976" s="127"/>
      <c r="T976" s="34"/>
      <c r="V976" s="33"/>
    </row>
    <row r="977" spans="19:22" ht="16.5">
      <c r="S977" s="127"/>
      <c r="T977" s="34"/>
      <c r="V977" s="33"/>
    </row>
    <row r="978" spans="19:22" ht="16.5">
      <c r="S978" s="127"/>
      <c r="T978" s="34"/>
      <c r="V978" s="33"/>
    </row>
    <row r="979" spans="19:22" ht="16.5">
      <c r="S979" s="127"/>
      <c r="T979" s="34"/>
      <c r="V979" s="33"/>
    </row>
    <row r="980" spans="19:22" ht="16.5">
      <c r="S980" s="127"/>
      <c r="T980" s="34"/>
      <c r="V980" s="33"/>
    </row>
    <row r="981" spans="19:22" ht="16.5">
      <c r="S981" s="127"/>
      <c r="T981" s="34"/>
      <c r="V981" s="33"/>
    </row>
    <row r="982" spans="19:22" ht="16.5">
      <c r="S982" s="127"/>
      <c r="T982" s="34"/>
      <c r="V982" s="33"/>
    </row>
    <row r="983" spans="19:22" ht="16.5">
      <c r="S983" s="127"/>
      <c r="T983" s="34"/>
      <c r="V983" s="33"/>
    </row>
    <row r="984" spans="19:22" ht="16.5">
      <c r="S984" s="127"/>
      <c r="T984" s="34"/>
      <c r="V984" s="33"/>
    </row>
    <row r="985" spans="19:22" ht="16.5">
      <c r="S985" s="127"/>
      <c r="T985" s="34"/>
      <c r="V985" s="33"/>
    </row>
    <row r="986" spans="19:22" ht="16.5">
      <c r="S986" s="127"/>
      <c r="T986" s="34"/>
      <c r="V986" s="33"/>
    </row>
    <row r="987" spans="19:22" ht="16.5">
      <c r="S987" s="127"/>
      <c r="T987" s="34"/>
      <c r="V987" s="33"/>
    </row>
    <row r="988" spans="19:22" ht="16.5">
      <c r="S988" s="127"/>
      <c r="T988" s="34"/>
      <c r="V988" s="33"/>
    </row>
    <row r="989" spans="19:22" ht="16.5">
      <c r="S989" s="127"/>
      <c r="T989" s="34"/>
      <c r="V989" s="33"/>
    </row>
    <row r="990" spans="19:22" ht="16.5">
      <c r="S990" s="127"/>
      <c r="T990" s="34"/>
      <c r="V990" s="33"/>
    </row>
    <row r="991" spans="19:22" ht="16.5">
      <c r="S991" s="127"/>
      <c r="T991" s="34"/>
      <c r="V991" s="33"/>
    </row>
    <row r="992" spans="19:22" ht="16.5">
      <c r="S992" s="127"/>
      <c r="T992" s="34"/>
      <c r="V992" s="33"/>
    </row>
    <row r="993" spans="19:22" ht="16.5">
      <c r="S993" s="127"/>
      <c r="T993" s="34"/>
      <c r="V993" s="33"/>
    </row>
    <row r="994" spans="19:22" ht="16.5">
      <c r="S994" s="127"/>
      <c r="T994" s="34"/>
      <c r="V994" s="33"/>
    </row>
    <row r="995" spans="19:22" ht="16.5">
      <c r="S995" s="127"/>
      <c r="T995" s="34"/>
      <c r="V995" s="33"/>
    </row>
    <row r="996" spans="19:22" ht="16.5">
      <c r="S996" s="127"/>
      <c r="T996" s="34"/>
      <c r="V996" s="33"/>
    </row>
    <row r="997" spans="19:22" ht="16.5">
      <c r="S997" s="127"/>
      <c r="T997" s="34"/>
      <c r="V997" s="33"/>
    </row>
    <row r="998" spans="19:22" ht="16.5">
      <c r="S998" s="127"/>
      <c r="T998" s="34"/>
      <c r="V998" s="33"/>
    </row>
    <row r="999" spans="19:22" ht="16.5">
      <c r="S999" s="127"/>
      <c r="T999" s="34"/>
      <c r="V999" s="33"/>
    </row>
    <row r="1000" spans="19:22" ht="16.5">
      <c r="S1000" s="127"/>
      <c r="T1000" s="34"/>
      <c r="V1000" s="33"/>
    </row>
    <row r="1001" spans="19:22" ht="16.5">
      <c r="S1001" s="127"/>
      <c r="T1001" s="34"/>
      <c r="V1001" s="33"/>
    </row>
    <row r="1002" spans="19:22" ht="16.5">
      <c r="S1002" s="127"/>
      <c r="T1002" s="34"/>
      <c r="V1002" s="33"/>
    </row>
    <row r="1003" spans="19:22" ht="16.5">
      <c r="S1003" s="127"/>
      <c r="T1003" s="34"/>
      <c r="V1003" s="33"/>
    </row>
    <row r="1004" spans="19:22" ht="16.5">
      <c r="S1004" s="127"/>
      <c r="T1004" s="34"/>
      <c r="V1004" s="33"/>
    </row>
    <row r="1005" spans="19:22" ht="16.5">
      <c r="S1005" s="127"/>
      <c r="T1005" s="34"/>
      <c r="V1005" s="33"/>
    </row>
    <row r="1006" spans="19:22" ht="16.5">
      <c r="S1006" s="127"/>
      <c r="T1006" s="34"/>
      <c r="V1006" s="33"/>
    </row>
    <row r="1007" spans="19:22" ht="16.5">
      <c r="S1007" s="127"/>
      <c r="T1007" s="34"/>
      <c r="V1007" s="33"/>
    </row>
    <row r="1008" spans="19:22" ht="16.5">
      <c r="S1008" s="127"/>
      <c r="T1008" s="34"/>
      <c r="V1008" s="33"/>
    </row>
    <row r="1009" spans="19:22" ht="16.5">
      <c r="S1009" s="127"/>
      <c r="T1009" s="34"/>
      <c r="V1009" s="33"/>
    </row>
    <row r="1010" spans="19:22" ht="16.5">
      <c r="S1010" s="127"/>
      <c r="T1010" s="34"/>
      <c r="V1010" s="33"/>
    </row>
    <row r="1011" spans="19:22" ht="16.5">
      <c r="S1011" s="127"/>
      <c r="T1011" s="34"/>
      <c r="V1011" s="33"/>
    </row>
    <row r="1012" spans="19:22" ht="16.5">
      <c r="S1012" s="127"/>
      <c r="T1012" s="34"/>
      <c r="V1012" s="33"/>
    </row>
    <row r="1013" spans="19:22" ht="16.5">
      <c r="S1013" s="127"/>
      <c r="T1013" s="34"/>
      <c r="V1013" s="33"/>
    </row>
    <row r="1014" spans="19:22" ht="16.5">
      <c r="S1014" s="127"/>
      <c r="T1014" s="34"/>
      <c r="V1014" s="33"/>
    </row>
    <row r="1015" spans="19:22" ht="16.5">
      <c r="S1015" s="127"/>
      <c r="T1015" s="34"/>
      <c r="V1015" s="33"/>
    </row>
    <row r="1016" spans="19:22" ht="16.5">
      <c r="S1016" s="127"/>
      <c r="T1016" s="34"/>
      <c r="V1016" s="33"/>
    </row>
    <row r="1017" spans="19:22" ht="16.5">
      <c r="S1017" s="127"/>
      <c r="T1017" s="34"/>
      <c r="V1017" s="33"/>
    </row>
    <row r="1018" spans="19:22" ht="16.5">
      <c r="S1018" s="127"/>
      <c r="T1018" s="34"/>
      <c r="V1018" s="33"/>
    </row>
    <row r="1019" spans="19:22" ht="16.5">
      <c r="S1019" s="127"/>
      <c r="T1019" s="34"/>
      <c r="V1019" s="33"/>
    </row>
    <row r="1020" spans="19:22" ht="16.5">
      <c r="S1020" s="127"/>
      <c r="T1020" s="34"/>
      <c r="V1020" s="33"/>
    </row>
    <row r="1021" spans="19:22" ht="16.5">
      <c r="S1021" s="127"/>
      <c r="T1021" s="34"/>
      <c r="V1021" s="33"/>
    </row>
    <row r="1022" spans="19:22" ht="16.5">
      <c r="S1022" s="127"/>
      <c r="T1022" s="34"/>
      <c r="V1022" s="33"/>
    </row>
    <row r="1023" spans="19:22" ht="16.5">
      <c r="S1023" s="127"/>
      <c r="T1023" s="34"/>
      <c r="V1023" s="33"/>
    </row>
    <row r="1024" spans="19:22" ht="16.5">
      <c r="S1024" s="127"/>
      <c r="T1024" s="34"/>
      <c r="V1024" s="33"/>
    </row>
    <row r="1025" spans="19:22" ht="16.5">
      <c r="S1025" s="127"/>
      <c r="T1025" s="34"/>
      <c r="V1025" s="33"/>
    </row>
    <row r="1026" spans="19:22" ht="16.5">
      <c r="S1026" s="127"/>
      <c r="T1026" s="34"/>
      <c r="V1026" s="33"/>
    </row>
    <row r="1027" spans="19:22" ht="16.5">
      <c r="S1027" s="127"/>
      <c r="T1027" s="34"/>
      <c r="V1027" s="33"/>
    </row>
    <row r="1028" spans="19:22" ht="16.5">
      <c r="S1028" s="127"/>
      <c r="T1028" s="34"/>
      <c r="V1028" s="33"/>
    </row>
    <row r="1029" spans="19:22" ht="16.5">
      <c r="S1029" s="127"/>
      <c r="T1029" s="34"/>
      <c r="V1029" s="33"/>
    </row>
    <row r="1030" spans="19:22" ht="16.5">
      <c r="S1030" s="127"/>
      <c r="T1030" s="34"/>
      <c r="V1030" s="33"/>
    </row>
    <row r="1031" spans="19:22" ht="16.5">
      <c r="S1031" s="127"/>
      <c r="T1031" s="34"/>
      <c r="V1031" s="33"/>
    </row>
    <row r="1032" spans="19:22" ht="16.5">
      <c r="S1032" s="127"/>
      <c r="T1032" s="34"/>
      <c r="V1032" s="33"/>
    </row>
    <row r="1033" spans="19:22" ht="16.5">
      <c r="S1033" s="127"/>
      <c r="T1033" s="34"/>
      <c r="V1033" s="33"/>
    </row>
    <row r="1034" spans="19:22" ht="16.5">
      <c r="S1034" s="127"/>
      <c r="T1034" s="34"/>
      <c r="V1034" s="33"/>
    </row>
    <row r="1035" spans="19:22" ht="16.5">
      <c r="S1035" s="127"/>
      <c r="T1035" s="34"/>
      <c r="V1035" s="33"/>
    </row>
    <row r="1036" spans="19:22" ht="16.5">
      <c r="S1036" s="127"/>
      <c r="T1036" s="34"/>
      <c r="V1036" s="33"/>
    </row>
    <row r="1037" spans="19:22" ht="16.5">
      <c r="S1037" s="127"/>
      <c r="T1037" s="34"/>
      <c r="V1037" s="33"/>
    </row>
    <row r="1038" spans="19:22" ht="16.5">
      <c r="S1038" s="127"/>
      <c r="T1038" s="34"/>
      <c r="V1038" s="33"/>
    </row>
    <row r="1039" spans="19:22" ht="16.5">
      <c r="S1039" s="127"/>
      <c r="T1039" s="34"/>
      <c r="V1039" s="33"/>
    </row>
    <row r="1040" spans="19:22" ht="16.5">
      <c r="S1040" s="127"/>
      <c r="T1040" s="34"/>
      <c r="V1040" s="33"/>
    </row>
    <row r="1041" spans="19:22" ht="16.5">
      <c r="S1041" s="127"/>
      <c r="T1041" s="34"/>
      <c r="V1041" s="33"/>
    </row>
    <row r="1042" spans="19:22" ht="16.5">
      <c r="S1042" s="127"/>
      <c r="T1042" s="34"/>
      <c r="V1042" s="33"/>
    </row>
    <row r="1043" spans="19:22" ht="16.5">
      <c r="S1043" s="127"/>
      <c r="T1043" s="34"/>
      <c r="V1043" s="33"/>
    </row>
    <row r="1044" spans="19:22" ht="16.5">
      <c r="S1044" s="127"/>
      <c r="T1044" s="34"/>
      <c r="V1044" s="33"/>
    </row>
    <row r="1045" spans="19:22" ht="16.5">
      <c r="S1045" s="127"/>
      <c r="T1045" s="34"/>
      <c r="V1045" s="33"/>
    </row>
    <row r="1046" spans="19:22" ht="16.5">
      <c r="S1046" s="127"/>
      <c r="T1046" s="34"/>
      <c r="V1046" s="33"/>
    </row>
    <row r="1047" spans="19:22" ht="16.5">
      <c r="S1047" s="127"/>
      <c r="T1047" s="34"/>
      <c r="V1047" s="33"/>
    </row>
    <row r="1048" spans="19:22" ht="16.5">
      <c r="S1048" s="127"/>
      <c r="T1048" s="34"/>
      <c r="V1048" s="33"/>
    </row>
    <row r="1049" spans="19:22" ht="16.5">
      <c r="S1049" s="127"/>
      <c r="T1049" s="34"/>
      <c r="V1049" s="33"/>
    </row>
    <row r="1050" spans="19:22" ht="16.5">
      <c r="S1050" s="127"/>
      <c r="T1050" s="34"/>
      <c r="V1050" s="33"/>
    </row>
    <row r="1051" spans="19:22" ht="16.5">
      <c r="S1051" s="127"/>
      <c r="T1051" s="34"/>
      <c r="V1051" s="33"/>
    </row>
    <row r="1052" spans="19:22" ht="16.5">
      <c r="S1052" s="127"/>
      <c r="T1052" s="34"/>
      <c r="V1052" s="33"/>
    </row>
    <row r="1053" spans="19:22" ht="16.5">
      <c r="S1053" s="127"/>
      <c r="T1053" s="34"/>
      <c r="V1053" s="33"/>
    </row>
    <row r="1054" spans="19:22" ht="16.5">
      <c r="S1054" s="127"/>
      <c r="T1054" s="34"/>
      <c r="V1054" s="33"/>
    </row>
    <row r="1055" spans="19:22" ht="16.5">
      <c r="S1055" s="127"/>
      <c r="T1055" s="34"/>
      <c r="V1055" s="33"/>
    </row>
    <row r="1056" spans="19:22" ht="16.5">
      <c r="S1056" s="127"/>
      <c r="T1056" s="34"/>
      <c r="V1056" s="33"/>
    </row>
    <row r="1057" spans="19:22" ht="16.5">
      <c r="S1057" s="127"/>
      <c r="T1057" s="34"/>
      <c r="V1057" s="33"/>
    </row>
    <row r="1058" spans="19:22" ht="16.5">
      <c r="S1058" s="127"/>
      <c r="T1058" s="34"/>
      <c r="V1058" s="33"/>
    </row>
    <row r="1059" spans="19:22" ht="16.5">
      <c r="S1059" s="127"/>
      <c r="T1059" s="34"/>
      <c r="V1059" s="33"/>
    </row>
    <row r="1060" spans="19:22" ht="16.5">
      <c r="S1060" s="127"/>
      <c r="T1060" s="34"/>
      <c r="V1060" s="33"/>
    </row>
    <row r="1061" spans="19:22" ht="16.5">
      <c r="S1061" s="127"/>
      <c r="T1061" s="34"/>
      <c r="V1061" s="33"/>
    </row>
    <row r="1062" spans="19:22" ht="16.5">
      <c r="S1062" s="127"/>
      <c r="T1062" s="34"/>
      <c r="V1062" s="33"/>
    </row>
    <row r="1063" spans="19:22" ht="16.5">
      <c r="S1063" s="127"/>
      <c r="T1063" s="34"/>
      <c r="V1063" s="33"/>
    </row>
    <row r="1064" spans="19:22" ht="16.5">
      <c r="S1064" s="127"/>
      <c r="T1064" s="34"/>
      <c r="V1064" s="33"/>
    </row>
    <row r="1065" spans="19:22" ht="16.5">
      <c r="S1065" s="127"/>
      <c r="T1065" s="34"/>
      <c r="V1065" s="33"/>
    </row>
    <row r="1066" spans="19:22" ht="16.5">
      <c r="S1066" s="127"/>
      <c r="T1066" s="34"/>
      <c r="V1066" s="33"/>
    </row>
    <row r="1067" spans="19:22" ht="16.5">
      <c r="S1067" s="127"/>
      <c r="T1067" s="34"/>
      <c r="V1067" s="33"/>
    </row>
    <row r="1068" spans="19:22" ht="16.5">
      <c r="S1068" s="127"/>
      <c r="T1068" s="34"/>
      <c r="V1068" s="33"/>
    </row>
    <row r="1069" spans="19:22" ht="16.5">
      <c r="S1069" s="127"/>
      <c r="T1069" s="34"/>
      <c r="V1069" s="33"/>
    </row>
    <row r="1070" spans="19:22" ht="16.5">
      <c r="S1070" s="127"/>
      <c r="T1070" s="34"/>
      <c r="V1070" s="33"/>
    </row>
    <row r="1071" spans="19:22" ht="16.5">
      <c r="S1071" s="127"/>
      <c r="T1071" s="34"/>
      <c r="V1071" s="33"/>
    </row>
    <row r="1072" spans="19:22" ht="16.5">
      <c r="S1072" s="127"/>
      <c r="T1072" s="34"/>
      <c r="V1072" s="33"/>
    </row>
    <row r="1073" spans="19:22" ht="16.5">
      <c r="S1073" s="127"/>
      <c r="T1073" s="34"/>
      <c r="V1073" s="33"/>
    </row>
    <row r="1074" spans="19:22" ht="16.5">
      <c r="S1074" s="127"/>
      <c r="T1074" s="34"/>
      <c r="V1074" s="33"/>
    </row>
    <row r="1075" spans="19:22" ht="16.5">
      <c r="S1075" s="127"/>
      <c r="T1075" s="34"/>
      <c r="V1075" s="33"/>
    </row>
    <row r="1076" spans="19:22" ht="16.5">
      <c r="S1076" s="127"/>
      <c r="T1076" s="34"/>
      <c r="V1076" s="33"/>
    </row>
    <row r="1077" spans="19:22" ht="16.5">
      <c r="S1077" s="127"/>
      <c r="T1077" s="34"/>
      <c r="V1077" s="33"/>
    </row>
    <row r="1078" spans="19:22" ht="16.5">
      <c r="S1078" s="127"/>
      <c r="T1078" s="34"/>
      <c r="V1078" s="33"/>
    </row>
    <row r="1079" spans="19:22" ht="16.5">
      <c r="S1079" s="127"/>
      <c r="T1079" s="34"/>
      <c r="V1079" s="33"/>
    </row>
    <row r="1080" spans="19:22" ht="16.5">
      <c r="S1080" s="127"/>
      <c r="T1080" s="34"/>
      <c r="V1080" s="33"/>
    </row>
    <row r="1081" spans="19:22" ht="16.5">
      <c r="S1081" s="127"/>
      <c r="T1081" s="34"/>
      <c r="V1081" s="33"/>
    </row>
    <row r="1082" spans="19:22" ht="16.5">
      <c r="S1082" s="127"/>
      <c r="T1082" s="34"/>
      <c r="V1082" s="33"/>
    </row>
    <row r="1083" spans="19:22" ht="16.5">
      <c r="S1083" s="127"/>
      <c r="T1083" s="34"/>
      <c r="V1083" s="33"/>
    </row>
    <row r="1084" spans="19:22" ht="16.5">
      <c r="S1084" s="127"/>
      <c r="T1084" s="34"/>
      <c r="V1084" s="33"/>
    </row>
    <row r="1085" spans="19:22" ht="16.5">
      <c r="S1085" s="127"/>
      <c r="T1085" s="34"/>
      <c r="V1085" s="33"/>
    </row>
    <row r="1086" spans="19:22" ht="16.5">
      <c r="S1086" s="127"/>
      <c r="T1086" s="34"/>
      <c r="V1086" s="33"/>
    </row>
    <row r="1087" spans="19:22" ht="16.5">
      <c r="S1087" s="127"/>
      <c r="T1087" s="34"/>
      <c r="V1087" s="33"/>
    </row>
    <row r="1088" spans="19:22" ht="16.5">
      <c r="S1088" s="127"/>
      <c r="T1088" s="34"/>
      <c r="V1088" s="33"/>
    </row>
    <row r="1089" spans="19:22" ht="16.5">
      <c r="S1089" s="127"/>
      <c r="T1089" s="34"/>
      <c r="V1089" s="33"/>
    </row>
    <row r="1090" spans="19:22" ht="16.5">
      <c r="S1090" s="127"/>
      <c r="T1090" s="34"/>
      <c r="V1090" s="33"/>
    </row>
    <row r="1091" spans="19:22" ht="16.5">
      <c r="S1091" s="127"/>
      <c r="T1091" s="34"/>
      <c r="V1091" s="33"/>
    </row>
    <row r="1092" spans="19:22" ht="16.5">
      <c r="S1092" s="127"/>
      <c r="T1092" s="34"/>
      <c r="V1092" s="33"/>
    </row>
    <row r="1093" spans="19:22" ht="16.5">
      <c r="S1093" s="127"/>
      <c r="T1093" s="34"/>
      <c r="V1093" s="33"/>
    </row>
    <row r="1094" spans="19:22" ht="16.5">
      <c r="S1094" s="127"/>
      <c r="T1094" s="34"/>
      <c r="V1094" s="33"/>
    </row>
    <row r="1095" spans="19:22" ht="16.5">
      <c r="S1095" s="127"/>
      <c r="T1095" s="34"/>
      <c r="V1095" s="33"/>
    </row>
    <row r="1096" spans="19:22" ht="16.5">
      <c r="S1096" s="127"/>
      <c r="T1096" s="34"/>
      <c r="V1096" s="33"/>
    </row>
    <row r="1097" spans="19:22" ht="16.5">
      <c r="S1097" s="127"/>
      <c r="T1097" s="34"/>
      <c r="V1097" s="33"/>
    </row>
    <row r="1098" spans="19:22" ht="16.5">
      <c r="S1098" s="127"/>
      <c r="T1098" s="34"/>
      <c r="V1098" s="33"/>
    </row>
    <row r="1099" spans="19:22" ht="16.5">
      <c r="S1099" s="127"/>
      <c r="T1099" s="34"/>
      <c r="V1099" s="33"/>
    </row>
    <row r="1100" spans="19:22" ht="16.5">
      <c r="S1100" s="127"/>
      <c r="T1100" s="34"/>
      <c r="V1100" s="33"/>
    </row>
    <row r="1101" spans="19:22" ht="16.5">
      <c r="S1101" s="127"/>
      <c r="T1101" s="34"/>
      <c r="V1101" s="33"/>
    </row>
    <row r="1102" spans="19:22" ht="16.5">
      <c r="S1102" s="127"/>
      <c r="T1102" s="34"/>
      <c r="V1102" s="33"/>
    </row>
    <row r="1103" spans="19:22" ht="16.5">
      <c r="S1103" s="127"/>
      <c r="T1103" s="34"/>
      <c r="V1103" s="33"/>
    </row>
    <row r="1104" spans="19:22" ht="16.5">
      <c r="S1104" s="127"/>
      <c r="T1104" s="34"/>
      <c r="V1104" s="33"/>
    </row>
    <row r="1105" spans="19:22" ht="16.5">
      <c r="S1105" s="127"/>
      <c r="T1105" s="34"/>
      <c r="V1105" s="33"/>
    </row>
    <row r="1106" spans="19:22" ht="16.5">
      <c r="S1106" s="127"/>
      <c r="T1106" s="34"/>
      <c r="V1106" s="33"/>
    </row>
    <row r="1107" spans="19:22" ht="16.5">
      <c r="S1107" s="127"/>
      <c r="T1107" s="34"/>
      <c r="V1107" s="33"/>
    </row>
    <row r="1108" spans="19:22" ht="16.5">
      <c r="S1108" s="127"/>
      <c r="T1108" s="34"/>
      <c r="V1108" s="33"/>
    </row>
    <row r="1109" spans="19:22" ht="16.5">
      <c r="S1109" s="127"/>
      <c r="T1109" s="34"/>
      <c r="V1109" s="33"/>
    </row>
    <row r="1110" spans="19:22" ht="16.5">
      <c r="S1110" s="127"/>
      <c r="T1110" s="34"/>
      <c r="V1110" s="33"/>
    </row>
    <row r="1111" spans="19:22" ht="16.5">
      <c r="S1111" s="127"/>
      <c r="T1111" s="34"/>
      <c r="V1111" s="33"/>
    </row>
    <row r="1112" spans="19:22" ht="16.5">
      <c r="S1112" s="127"/>
      <c r="T1112" s="34"/>
      <c r="V1112" s="33"/>
    </row>
    <row r="1113" spans="19:22" ht="16.5">
      <c r="S1113" s="127"/>
      <c r="T1113" s="34"/>
      <c r="V1113" s="33"/>
    </row>
    <row r="1114" spans="19:22" ht="16.5">
      <c r="S1114" s="127"/>
      <c r="T1114" s="34"/>
      <c r="V1114" s="33"/>
    </row>
    <row r="1115" spans="19:22" ht="16.5">
      <c r="S1115" s="127"/>
      <c r="T1115" s="34"/>
      <c r="V1115" s="33"/>
    </row>
    <row r="1116" spans="19:22" ht="16.5">
      <c r="S1116" s="127"/>
      <c r="T1116" s="34"/>
      <c r="V1116" s="33"/>
    </row>
    <row r="1117" spans="19:22" ht="16.5">
      <c r="S1117" s="127"/>
      <c r="T1117" s="34"/>
      <c r="V1117" s="33"/>
    </row>
    <row r="1118" spans="19:22" ht="16.5">
      <c r="S1118" s="127"/>
      <c r="T1118" s="34"/>
      <c r="V1118" s="33"/>
    </row>
    <row r="1119" spans="19:22" ht="16.5">
      <c r="S1119" s="127"/>
      <c r="T1119" s="34"/>
      <c r="V1119" s="33"/>
    </row>
    <row r="1120" spans="19:22" ht="16.5">
      <c r="S1120" s="127"/>
      <c r="T1120" s="34"/>
      <c r="V1120" s="33"/>
    </row>
    <row r="1121" spans="19:22" ht="16.5">
      <c r="S1121" s="127"/>
      <c r="T1121" s="34"/>
      <c r="V1121" s="33"/>
    </row>
    <row r="1122" spans="19:22" ht="16.5">
      <c r="S1122" s="127"/>
      <c r="T1122" s="34"/>
      <c r="V1122" s="33"/>
    </row>
    <row r="1123" spans="19:22" ht="16.5">
      <c r="S1123" s="127"/>
      <c r="T1123" s="34"/>
      <c r="V1123" s="33"/>
    </row>
    <row r="1124" spans="19:22" ht="16.5">
      <c r="S1124" s="127"/>
      <c r="T1124" s="34"/>
      <c r="V1124" s="33"/>
    </row>
    <row r="1125" spans="19:22" ht="16.5">
      <c r="S1125" s="127"/>
      <c r="T1125" s="34"/>
      <c r="V1125" s="33"/>
    </row>
    <row r="1126" spans="19:22" ht="16.5">
      <c r="S1126" s="127"/>
      <c r="T1126" s="34"/>
      <c r="V1126" s="33"/>
    </row>
    <row r="1127" spans="19:22" ht="16.5">
      <c r="S1127" s="127"/>
      <c r="T1127" s="34"/>
      <c r="V1127" s="33"/>
    </row>
    <row r="1128" spans="19:22" ht="16.5">
      <c r="S1128" s="127"/>
      <c r="T1128" s="34"/>
      <c r="V1128" s="33"/>
    </row>
    <row r="1129" spans="19:22" ht="16.5">
      <c r="S1129" s="127"/>
      <c r="T1129" s="34"/>
      <c r="V1129" s="33"/>
    </row>
    <row r="1130" spans="19:22" ht="16.5">
      <c r="S1130" s="127"/>
      <c r="T1130" s="34"/>
      <c r="V1130" s="33"/>
    </row>
    <row r="1131" spans="19:22" ht="16.5">
      <c r="S1131" s="127"/>
      <c r="T1131" s="34"/>
      <c r="V1131" s="33"/>
    </row>
    <row r="1132" spans="19:22" ht="16.5">
      <c r="S1132" s="127"/>
      <c r="T1132" s="34"/>
      <c r="V1132" s="33"/>
    </row>
    <row r="1133" spans="19:22" ht="16.5">
      <c r="S1133" s="127"/>
      <c r="T1133" s="34"/>
      <c r="V1133" s="33"/>
    </row>
    <row r="1134" spans="19:22" ht="16.5">
      <c r="S1134" s="127"/>
      <c r="T1134" s="34"/>
      <c r="V1134" s="33"/>
    </row>
    <row r="1135" spans="19:22" ht="16.5">
      <c r="S1135" s="127"/>
      <c r="T1135" s="34"/>
      <c r="V1135" s="33"/>
    </row>
    <row r="1136" spans="19:22" ht="16.5">
      <c r="S1136" s="127"/>
      <c r="T1136" s="34"/>
      <c r="V1136" s="33"/>
    </row>
    <row r="1137" spans="19:22" ht="16.5">
      <c r="S1137" s="127"/>
      <c r="T1137" s="34"/>
      <c r="V1137" s="33"/>
    </row>
    <row r="1138" spans="19:22" ht="16.5">
      <c r="S1138" s="127"/>
      <c r="T1138" s="34"/>
      <c r="V1138" s="33"/>
    </row>
    <row r="1139" spans="19:22" ht="16.5">
      <c r="S1139" s="127"/>
      <c r="T1139" s="34"/>
      <c r="V1139" s="33"/>
    </row>
    <row r="1140" spans="19:22" ht="16.5">
      <c r="S1140" s="127"/>
      <c r="T1140" s="34"/>
      <c r="V1140" s="33"/>
    </row>
    <row r="1141" spans="19:22" ht="16.5">
      <c r="S1141" s="127"/>
      <c r="T1141" s="34"/>
      <c r="V1141" s="33"/>
    </row>
    <row r="1142" spans="19:22" ht="16.5">
      <c r="S1142" s="127"/>
      <c r="T1142" s="34"/>
      <c r="V1142" s="33"/>
    </row>
    <row r="1143" spans="19:22" ht="16.5">
      <c r="S1143" s="127"/>
      <c r="T1143" s="34"/>
      <c r="V1143" s="33"/>
    </row>
    <row r="1144" spans="19:22" ht="16.5">
      <c r="S1144" s="127"/>
      <c r="T1144" s="34"/>
      <c r="V1144" s="33"/>
    </row>
    <row r="1145" spans="19:22" ht="16.5">
      <c r="S1145" s="127"/>
      <c r="T1145" s="34"/>
      <c r="V1145" s="33"/>
    </row>
    <row r="1146" spans="19:22" ht="16.5">
      <c r="S1146" s="127"/>
      <c r="T1146" s="34"/>
      <c r="V1146" s="33"/>
    </row>
    <row r="1147" spans="19:22" ht="16.5">
      <c r="S1147" s="127"/>
      <c r="T1147" s="34"/>
      <c r="V1147" s="33"/>
    </row>
    <row r="1148" spans="19:22" ht="16.5">
      <c r="S1148" s="127"/>
      <c r="T1148" s="34"/>
      <c r="V1148" s="33"/>
    </row>
    <row r="1149" spans="19:22" ht="16.5">
      <c r="S1149" s="127"/>
      <c r="T1149" s="34"/>
      <c r="V1149" s="33"/>
    </row>
    <row r="1150" spans="19:22" ht="16.5">
      <c r="S1150" s="127"/>
      <c r="T1150" s="34"/>
      <c r="V1150" s="33"/>
    </row>
    <row r="1151" spans="19:22" ht="16.5">
      <c r="S1151" s="127"/>
      <c r="T1151" s="34"/>
      <c r="V1151" s="33"/>
    </row>
    <row r="1152" spans="19:22" ht="16.5">
      <c r="S1152" s="127"/>
      <c r="T1152" s="34"/>
      <c r="V1152" s="33"/>
    </row>
    <row r="1153" spans="19:22" ht="16.5">
      <c r="S1153" s="127"/>
      <c r="T1153" s="34"/>
      <c r="V1153" s="33"/>
    </row>
    <row r="1154" spans="19:22" ht="16.5">
      <c r="S1154" s="127"/>
      <c r="T1154" s="34"/>
      <c r="V1154" s="33"/>
    </row>
    <row r="1155" spans="19:22" ht="16.5">
      <c r="S1155" s="127"/>
      <c r="T1155" s="34"/>
      <c r="V1155" s="33"/>
    </row>
    <row r="1156" spans="19:22" ht="16.5">
      <c r="S1156" s="127"/>
      <c r="T1156" s="34"/>
      <c r="V1156" s="33"/>
    </row>
    <row r="1157" spans="19:22" ht="16.5">
      <c r="S1157" s="127"/>
      <c r="T1157" s="34"/>
      <c r="V1157" s="33"/>
    </row>
    <row r="1158" spans="19:22" ht="16.5">
      <c r="S1158" s="127"/>
      <c r="T1158" s="34"/>
      <c r="V1158" s="33"/>
    </row>
    <row r="1159" spans="19:22" ht="16.5">
      <c r="S1159" s="127"/>
      <c r="T1159" s="34"/>
      <c r="V1159" s="33"/>
    </row>
    <row r="1160" spans="19:22" ht="16.5">
      <c r="S1160" s="127"/>
      <c r="T1160" s="34"/>
      <c r="V1160" s="33"/>
    </row>
    <row r="1161" spans="19:22" ht="16.5">
      <c r="S1161" s="127"/>
      <c r="T1161" s="34"/>
      <c r="V1161" s="33"/>
    </row>
    <row r="1162" spans="19:22" ht="16.5">
      <c r="S1162" s="127"/>
      <c r="T1162" s="34"/>
      <c r="V1162" s="33"/>
    </row>
    <row r="1163" spans="19:22" ht="16.5">
      <c r="S1163" s="127"/>
      <c r="T1163" s="34"/>
      <c r="V1163" s="33"/>
    </row>
    <row r="1164" spans="19:22" ht="16.5">
      <c r="S1164" s="127"/>
      <c r="T1164" s="34"/>
      <c r="V1164" s="33"/>
    </row>
    <row r="1165" spans="19:22" ht="16.5">
      <c r="S1165" s="127"/>
      <c r="T1165" s="34"/>
      <c r="V1165" s="33"/>
    </row>
    <row r="1166" spans="19:22" ht="16.5">
      <c r="S1166" s="127"/>
      <c r="T1166" s="34"/>
      <c r="V1166" s="33"/>
    </row>
    <row r="1167" spans="19:22" ht="16.5">
      <c r="S1167" s="127"/>
      <c r="T1167" s="34"/>
      <c r="V1167" s="33"/>
    </row>
    <row r="1168" spans="19:22" ht="16.5">
      <c r="S1168" s="127"/>
      <c r="T1168" s="34"/>
      <c r="V1168" s="33"/>
    </row>
    <row r="1169" spans="19:22" ht="16.5">
      <c r="S1169" s="127"/>
      <c r="T1169" s="34"/>
      <c r="V1169" s="33"/>
    </row>
    <row r="1170" spans="19:22" ht="16.5">
      <c r="S1170" s="127"/>
      <c r="T1170" s="34"/>
      <c r="V1170" s="33"/>
    </row>
    <row r="1171" spans="19:22" ht="16.5">
      <c r="S1171" s="127"/>
      <c r="T1171" s="34"/>
      <c r="V1171" s="33"/>
    </row>
    <row r="1172" spans="19:22" ht="16.5">
      <c r="S1172" s="127"/>
      <c r="T1172" s="34"/>
      <c r="V1172" s="33"/>
    </row>
    <row r="1173" spans="19:22" ht="16.5">
      <c r="S1173" s="127"/>
      <c r="T1173" s="34"/>
      <c r="V1173" s="33"/>
    </row>
    <row r="1174" spans="19:22" ht="16.5">
      <c r="S1174" s="127"/>
      <c r="T1174" s="34"/>
      <c r="V1174" s="33"/>
    </row>
    <row r="1175" spans="19:22" ht="16.5">
      <c r="S1175" s="127"/>
      <c r="T1175" s="34"/>
      <c r="V1175" s="33"/>
    </row>
    <row r="1176" spans="19:22" ht="16.5">
      <c r="S1176" s="127"/>
      <c r="T1176" s="34"/>
      <c r="V1176" s="33"/>
    </row>
    <row r="1177" spans="19:22" ht="16.5">
      <c r="S1177" s="127"/>
      <c r="T1177" s="34"/>
      <c r="V1177" s="33"/>
    </row>
    <row r="1178" spans="19:22" ht="16.5">
      <c r="S1178" s="127"/>
      <c r="T1178" s="34"/>
      <c r="V1178" s="33"/>
    </row>
    <row r="1179" spans="19:22" ht="16.5">
      <c r="S1179" s="127"/>
      <c r="T1179" s="34"/>
      <c r="V1179" s="33"/>
    </row>
    <row r="1180" spans="19:22" ht="16.5">
      <c r="S1180" s="127"/>
      <c r="T1180" s="34"/>
      <c r="V1180" s="33"/>
    </row>
    <row r="1181" spans="19:22" ht="16.5">
      <c r="S1181" s="127"/>
      <c r="T1181" s="34"/>
      <c r="V1181" s="33"/>
    </row>
    <row r="1182" spans="19:22" ht="16.5">
      <c r="S1182" s="127"/>
      <c r="T1182" s="34"/>
      <c r="V1182" s="33"/>
    </row>
    <row r="1183" spans="19:22" ht="16.5">
      <c r="S1183" s="127"/>
      <c r="T1183" s="34"/>
      <c r="V1183" s="33"/>
    </row>
    <row r="1184" spans="19:22" ht="16.5">
      <c r="S1184" s="127"/>
      <c r="T1184" s="34"/>
      <c r="V1184" s="33"/>
    </row>
    <row r="1185" spans="19:22" ht="16.5">
      <c r="S1185" s="127"/>
      <c r="T1185" s="34"/>
      <c r="V1185" s="33"/>
    </row>
    <row r="1186" spans="19:22" ht="16.5">
      <c r="S1186" s="127"/>
      <c r="T1186" s="34"/>
      <c r="V1186" s="33"/>
    </row>
    <row r="1187" spans="19:22" ht="16.5">
      <c r="S1187" s="127"/>
      <c r="T1187" s="34"/>
      <c r="V1187" s="33"/>
    </row>
    <row r="1188" spans="19:22" ht="16.5">
      <c r="S1188" s="127"/>
      <c r="T1188" s="34"/>
      <c r="V1188" s="33"/>
    </row>
    <row r="1189" spans="19:22" ht="16.5">
      <c r="S1189" s="127"/>
      <c r="T1189" s="34"/>
      <c r="V1189" s="33"/>
    </row>
    <row r="1190" spans="19:22" ht="16.5">
      <c r="S1190" s="127"/>
      <c r="T1190" s="34"/>
      <c r="V1190" s="33"/>
    </row>
    <row r="1191" spans="19:22" ht="16.5">
      <c r="S1191" s="127"/>
      <c r="T1191" s="34"/>
      <c r="V1191" s="33"/>
    </row>
    <row r="1192" spans="19:22" ht="16.5">
      <c r="S1192" s="127"/>
      <c r="T1192" s="34"/>
      <c r="V1192" s="33"/>
    </row>
    <row r="1193" spans="19:22" ht="16.5">
      <c r="S1193" s="127"/>
      <c r="T1193" s="34"/>
      <c r="V1193" s="33"/>
    </row>
    <row r="1194" spans="19:22" ht="16.5">
      <c r="S1194" s="127"/>
      <c r="T1194" s="34"/>
      <c r="V1194" s="33"/>
    </row>
    <row r="1195" spans="19:22" ht="16.5">
      <c r="S1195" s="127"/>
      <c r="T1195" s="34"/>
      <c r="V1195" s="33"/>
    </row>
    <row r="1196" spans="19:22" ht="16.5">
      <c r="S1196" s="127"/>
      <c r="T1196" s="34"/>
      <c r="V1196" s="33"/>
    </row>
    <row r="1197" spans="19:22" ht="16.5">
      <c r="S1197" s="127"/>
      <c r="T1197" s="34"/>
      <c r="V1197" s="33"/>
    </row>
    <row r="1198" spans="19:22" ht="16.5">
      <c r="S1198" s="127"/>
      <c r="T1198" s="34"/>
      <c r="V1198" s="33"/>
    </row>
    <row r="1199" spans="19:22" ht="16.5">
      <c r="S1199" s="127"/>
      <c r="T1199" s="34"/>
      <c r="V1199" s="33"/>
    </row>
    <row r="1200" spans="19:22" ht="16.5">
      <c r="S1200" s="127"/>
      <c r="T1200" s="34"/>
      <c r="V1200" s="33"/>
    </row>
    <row r="1201" spans="19:22" ht="16.5">
      <c r="S1201" s="127"/>
      <c r="T1201" s="34"/>
      <c r="V1201" s="33"/>
    </row>
    <row r="1202" spans="19:22" ht="16.5">
      <c r="S1202" s="127"/>
      <c r="T1202" s="34"/>
      <c r="V1202" s="33"/>
    </row>
    <row r="1203" spans="19:22" ht="16.5">
      <c r="S1203" s="127"/>
      <c r="T1203" s="34"/>
      <c r="V1203" s="33"/>
    </row>
    <row r="1204" spans="19:22" ht="16.5">
      <c r="S1204" s="127"/>
      <c r="T1204" s="34"/>
      <c r="V1204" s="33"/>
    </row>
    <row r="1205" spans="19:22" ht="16.5">
      <c r="S1205" s="127"/>
      <c r="T1205" s="34"/>
      <c r="V1205" s="33"/>
    </row>
    <row r="1206" spans="19:22" ht="16.5">
      <c r="S1206" s="127"/>
      <c r="T1206" s="34"/>
      <c r="V1206" s="33"/>
    </row>
    <row r="1207" spans="19:22" ht="16.5">
      <c r="S1207" s="127"/>
      <c r="T1207" s="34"/>
      <c r="V1207" s="33"/>
    </row>
    <row r="1208" spans="19:22" ht="16.5">
      <c r="S1208" s="127"/>
      <c r="T1208" s="34"/>
      <c r="V1208" s="33"/>
    </row>
    <row r="1209" spans="19:22" ht="16.5">
      <c r="S1209" s="127"/>
      <c r="T1209" s="34"/>
      <c r="V1209" s="33"/>
    </row>
    <row r="1210" spans="19:22" ht="16.5">
      <c r="S1210" s="127"/>
      <c r="T1210" s="34"/>
      <c r="V1210" s="33"/>
    </row>
    <row r="1211" spans="19:22" ht="16.5">
      <c r="S1211" s="127"/>
      <c r="T1211" s="34"/>
      <c r="V1211" s="33"/>
    </row>
    <row r="1212" spans="19:22" ht="16.5">
      <c r="S1212" s="127"/>
      <c r="T1212" s="34"/>
      <c r="V1212" s="33"/>
    </row>
    <row r="1213" spans="19:22" ht="16.5">
      <c r="S1213" s="127"/>
      <c r="T1213" s="34"/>
      <c r="V1213" s="33"/>
    </row>
    <row r="1214" spans="19:22" ht="16.5">
      <c r="S1214" s="127"/>
      <c r="T1214" s="34"/>
      <c r="V1214" s="33"/>
    </row>
    <row r="1215" spans="19:22" ht="16.5">
      <c r="S1215" s="127"/>
      <c r="T1215" s="34"/>
      <c r="V1215" s="33"/>
    </row>
    <row r="1216" spans="19:22" ht="16.5">
      <c r="S1216" s="127"/>
      <c r="T1216" s="34"/>
      <c r="V1216" s="33"/>
    </row>
    <row r="1217" spans="19:22" ht="16.5">
      <c r="S1217" s="127"/>
      <c r="T1217" s="34"/>
      <c r="V1217" s="33"/>
    </row>
    <row r="1218" spans="19:22" ht="16.5">
      <c r="S1218" s="127"/>
      <c r="T1218" s="34"/>
      <c r="V1218" s="33"/>
    </row>
    <row r="1219" spans="19:22" ht="16.5">
      <c r="S1219" s="127"/>
      <c r="T1219" s="34"/>
      <c r="V1219" s="33"/>
    </row>
    <row r="1220" spans="19:22" ht="16.5">
      <c r="S1220" s="127"/>
      <c r="T1220" s="34"/>
      <c r="V1220" s="33"/>
    </row>
    <row r="1221" spans="19:22" ht="16.5">
      <c r="S1221" s="127"/>
      <c r="T1221" s="34"/>
      <c r="V1221" s="33"/>
    </row>
    <row r="1222" spans="19:22" ht="16.5">
      <c r="S1222" s="127"/>
      <c r="T1222" s="34"/>
      <c r="V1222" s="33"/>
    </row>
    <row r="1223" spans="19:22" ht="16.5">
      <c r="S1223" s="127"/>
      <c r="T1223" s="34"/>
      <c r="V1223" s="33"/>
    </row>
    <row r="1224" spans="19:22" ht="16.5">
      <c r="S1224" s="127"/>
      <c r="T1224" s="34"/>
      <c r="V1224" s="33"/>
    </row>
    <row r="1225" spans="19:22" ht="16.5">
      <c r="S1225" s="127"/>
      <c r="T1225" s="34"/>
      <c r="V1225" s="33"/>
    </row>
    <row r="1226" spans="19:22" ht="16.5">
      <c r="S1226" s="127"/>
      <c r="T1226" s="34"/>
      <c r="V1226" s="33"/>
    </row>
    <row r="1227" spans="19:22" ht="16.5">
      <c r="S1227" s="127"/>
      <c r="T1227" s="34"/>
      <c r="V1227" s="33"/>
    </row>
    <row r="1228" spans="19:22" ht="16.5">
      <c r="S1228" s="127"/>
      <c r="T1228" s="34"/>
      <c r="V1228" s="33"/>
    </row>
    <row r="1229" spans="19:22" ht="16.5">
      <c r="S1229" s="127"/>
      <c r="T1229" s="34"/>
      <c r="V1229" s="33"/>
    </row>
    <row r="1230" spans="19:22" ht="16.5">
      <c r="S1230" s="127"/>
      <c r="T1230" s="34"/>
      <c r="V1230" s="33"/>
    </row>
    <row r="1231" spans="19:22" ht="16.5">
      <c r="S1231" s="127"/>
      <c r="T1231" s="34"/>
      <c r="V1231" s="33"/>
    </row>
    <row r="1232" spans="19:22" ht="16.5">
      <c r="S1232" s="127"/>
      <c r="T1232" s="34"/>
      <c r="V1232" s="33"/>
    </row>
    <row r="1233" spans="19:22" ht="16.5">
      <c r="S1233" s="127"/>
      <c r="T1233" s="34"/>
      <c r="V1233" s="33"/>
    </row>
    <row r="1234" spans="19:22" ht="16.5">
      <c r="S1234" s="127"/>
      <c r="T1234" s="34"/>
      <c r="V1234" s="33"/>
    </row>
    <row r="1235" spans="19:22" ht="16.5">
      <c r="S1235" s="127"/>
      <c r="T1235" s="34"/>
      <c r="V1235" s="33"/>
    </row>
    <row r="1236" spans="19:22" ht="16.5">
      <c r="S1236" s="127"/>
      <c r="T1236" s="34"/>
      <c r="V1236" s="33"/>
    </row>
    <row r="1237" spans="19:22" ht="16.5">
      <c r="S1237" s="127"/>
      <c r="T1237" s="34"/>
      <c r="V1237" s="33"/>
    </row>
    <row r="1238" spans="19:22" ht="16.5">
      <c r="S1238" s="127"/>
      <c r="T1238" s="34"/>
      <c r="V1238" s="33"/>
    </row>
    <row r="1239" spans="19:22" ht="16.5">
      <c r="S1239" s="127"/>
      <c r="T1239" s="34"/>
      <c r="V1239" s="33"/>
    </row>
    <row r="1240" spans="19:22" ht="16.5">
      <c r="S1240" s="127"/>
      <c r="T1240" s="34"/>
      <c r="V1240" s="33"/>
    </row>
    <row r="1241" spans="19:22" ht="16.5">
      <c r="S1241" s="127"/>
      <c r="T1241" s="34"/>
      <c r="V1241" s="33"/>
    </row>
    <row r="1242" spans="19:22" ht="16.5">
      <c r="S1242" s="127"/>
      <c r="T1242" s="34"/>
      <c r="V1242" s="33"/>
    </row>
    <row r="1243" spans="19:22" ht="16.5">
      <c r="S1243" s="127"/>
      <c r="T1243" s="34"/>
      <c r="V1243" s="33"/>
    </row>
    <row r="1244" spans="19:22" ht="16.5">
      <c r="S1244" s="127"/>
      <c r="T1244" s="34"/>
      <c r="V1244" s="33"/>
    </row>
    <row r="1245" spans="19:22" ht="16.5">
      <c r="S1245" s="127"/>
      <c r="T1245" s="34"/>
      <c r="V1245" s="33"/>
    </row>
    <row r="1246" spans="19:22" ht="16.5">
      <c r="S1246" s="127"/>
      <c r="T1246" s="34"/>
      <c r="V1246" s="33"/>
    </row>
    <row r="1247" spans="19:22" ht="16.5">
      <c r="S1247" s="127"/>
      <c r="T1247" s="34"/>
      <c r="V1247" s="33"/>
    </row>
    <row r="1248" spans="19:22" ht="16.5">
      <c r="S1248" s="127"/>
      <c r="T1248" s="34"/>
      <c r="V1248" s="33"/>
    </row>
    <row r="1249" spans="19:22" ht="16.5">
      <c r="S1249" s="127"/>
      <c r="T1249" s="34"/>
      <c r="V1249" s="33"/>
    </row>
    <row r="1250" spans="19:22" ht="16.5">
      <c r="S1250" s="127"/>
      <c r="T1250" s="34"/>
      <c r="V1250" s="33"/>
    </row>
    <row r="1251" spans="19:22" ht="16.5">
      <c r="S1251" s="127"/>
      <c r="T1251" s="34"/>
      <c r="V1251" s="33"/>
    </row>
    <row r="1252" spans="19:22" ht="16.5">
      <c r="S1252" s="127"/>
      <c r="T1252" s="34"/>
      <c r="V1252" s="33"/>
    </row>
    <row r="1253" spans="19:22" ht="16.5">
      <c r="S1253" s="127"/>
      <c r="T1253" s="34"/>
      <c r="V1253" s="33"/>
    </row>
    <row r="1254" spans="19:22" ht="16.5">
      <c r="S1254" s="127"/>
      <c r="T1254" s="34"/>
      <c r="V1254" s="33"/>
    </row>
    <row r="1255" spans="19:22" ht="16.5">
      <c r="S1255" s="127"/>
      <c r="T1255" s="34"/>
      <c r="V1255" s="33"/>
    </row>
    <row r="1256" spans="19:22" ht="16.5">
      <c r="S1256" s="127"/>
      <c r="T1256" s="34"/>
      <c r="V1256" s="33"/>
    </row>
    <row r="1257" spans="19:22" ht="16.5">
      <c r="S1257" s="127"/>
      <c r="T1257" s="34"/>
      <c r="V1257" s="33"/>
    </row>
    <row r="1258" spans="19:22" ht="16.5">
      <c r="S1258" s="127"/>
      <c r="T1258" s="34"/>
      <c r="V1258" s="33"/>
    </row>
    <row r="1259" spans="19:22" ht="16.5">
      <c r="S1259" s="127"/>
      <c r="T1259" s="34"/>
      <c r="V1259" s="33"/>
    </row>
    <row r="1260" spans="19:22" ht="16.5">
      <c r="S1260" s="127"/>
      <c r="T1260" s="34"/>
      <c r="V1260" s="33"/>
    </row>
    <row r="1261" spans="19:22" ht="16.5">
      <c r="S1261" s="127"/>
      <c r="T1261" s="34"/>
      <c r="V1261" s="33"/>
    </row>
    <row r="1262" spans="19:22" ht="16.5">
      <c r="S1262" s="127"/>
      <c r="T1262" s="34"/>
      <c r="V1262" s="33"/>
    </row>
    <row r="1263" spans="19:22" ht="16.5">
      <c r="S1263" s="127"/>
      <c r="T1263" s="34"/>
      <c r="V1263" s="33"/>
    </row>
    <row r="1264" spans="19:22" ht="16.5">
      <c r="S1264" s="127"/>
      <c r="T1264" s="34"/>
      <c r="V1264" s="33"/>
    </row>
    <row r="1265" spans="18:22" ht="16.5">
      <c r="S1265" s="127"/>
      <c r="T1265" s="34"/>
      <c r="V1265" s="33"/>
    </row>
    <row r="1266" spans="18:22" ht="16.5">
      <c r="S1266" s="127"/>
      <c r="T1266" s="34"/>
      <c r="V1266" s="33"/>
    </row>
    <row r="1267" spans="18:22" ht="16.5">
      <c r="S1267" s="127"/>
      <c r="T1267" s="34"/>
      <c r="V1267" s="33"/>
    </row>
    <row r="1268" spans="18:22" ht="16.5">
      <c r="S1268" s="127"/>
      <c r="T1268" s="34"/>
      <c r="V1268" s="33"/>
    </row>
    <row r="1269" spans="18:22" ht="16.5">
      <c r="S1269" s="127"/>
      <c r="T1269" s="34"/>
      <c r="V1269" s="33"/>
    </row>
    <row r="1270" spans="18:22" ht="16.5">
      <c r="S1270" s="127"/>
      <c r="T1270" s="34"/>
      <c r="V1270" s="33"/>
    </row>
    <row r="1271" spans="18:22" ht="17.25">
      <c r="R1271" s="36"/>
      <c r="S1271" s="128"/>
    </row>
  </sheetData>
  <sheetProtection formatCells="0" formatColumns="0" formatRows="0" insertColumns="0" insertRows="0" insertHyperlinks="0" deleteColumns="0" deleteRows="0" sort="0" autoFilter="0" pivotTables="0"/>
  <autoFilter ref="B4:T25" xr:uid="{2D04D08B-8CC0-4635-9D12-0FF792A99EC0}">
    <filterColumn colId="15" showButton="0"/>
    <filterColumn colId="16" showButton="0"/>
  </autoFilter>
  <mergeCells count="56">
    <mergeCell ref="AD23:AD24"/>
    <mergeCell ref="AJ6:AJ7"/>
    <mergeCell ref="AJ8:AJ12"/>
    <mergeCell ref="AJ14:AJ17"/>
    <mergeCell ref="AJ19:AJ20"/>
    <mergeCell ref="AJ23:AJ24"/>
    <mergeCell ref="AD6:AD7"/>
    <mergeCell ref="AD8:AD12"/>
    <mergeCell ref="AD14:AD17"/>
    <mergeCell ref="AD19:AD20"/>
    <mergeCell ref="X6:X7"/>
    <mergeCell ref="X23:X24"/>
    <mergeCell ref="F8:F12"/>
    <mergeCell ref="F14:F17"/>
    <mergeCell ref="F19:F20"/>
    <mergeCell ref="R8:R12"/>
    <mergeCell ref="R14:R17"/>
    <mergeCell ref="R19:R20"/>
    <mergeCell ref="X8:X12"/>
    <mergeCell ref="X14:X17"/>
    <mergeCell ref="X19:X20"/>
    <mergeCell ref="R6:R7"/>
    <mergeCell ref="R23:R24"/>
    <mergeCell ref="O25:Q25"/>
    <mergeCell ref="A8:A24"/>
    <mergeCell ref="A6:A7"/>
    <mergeCell ref="F6:F7"/>
    <mergeCell ref="F4:F5"/>
    <mergeCell ref="A4:A5"/>
    <mergeCell ref="C19:C20"/>
    <mergeCell ref="C8:C12"/>
    <mergeCell ref="C14:C17"/>
    <mergeCell ref="F23:F24"/>
    <mergeCell ref="B6:B7"/>
    <mergeCell ref="B19:B22"/>
    <mergeCell ref="B23:B24"/>
    <mergeCell ref="B8:B18"/>
    <mergeCell ref="B1:N1"/>
    <mergeCell ref="B2:N2"/>
    <mergeCell ref="B3:N3"/>
    <mergeCell ref="I4:I5"/>
    <mergeCell ref="N4:N5"/>
    <mergeCell ref="AG4:AK4"/>
    <mergeCell ref="B4:B5"/>
    <mergeCell ref="D4:D5"/>
    <mergeCell ref="G4:G5"/>
    <mergeCell ref="H4:H5"/>
    <mergeCell ref="J4:J5"/>
    <mergeCell ref="K4:K5"/>
    <mergeCell ref="L4:L5"/>
    <mergeCell ref="M4:M5"/>
    <mergeCell ref="E4:E5"/>
    <mergeCell ref="C4:C5"/>
    <mergeCell ref="O4:R4"/>
    <mergeCell ref="U4:Y4"/>
    <mergeCell ref="AA4:AE4"/>
  </mergeCells>
  <conditionalFormatting sqref="S6:S24">
    <cfRule type="containsBlanks" dxfId="31" priority="25">
      <formula>LEN(TRIM(S6))=0</formula>
    </cfRule>
    <cfRule type="expression" dxfId="30" priority="26">
      <formula>S6&gt;=(T6*0.9)</formula>
    </cfRule>
    <cfRule type="expression" dxfId="29" priority="27">
      <formula>AND(S6&lt;(T6*0.9),S6&gt;=(T6*0.75))</formula>
    </cfRule>
    <cfRule type="expression" dxfId="28" priority="28">
      <formula>(S6&lt;(T6*0.75))</formula>
    </cfRule>
  </conditionalFormatting>
  <conditionalFormatting sqref="Y6:Y24">
    <cfRule type="containsBlanks" dxfId="27" priority="9">
      <formula>LEN(TRIM(Y6))=0</formula>
    </cfRule>
    <cfRule type="expression" dxfId="26" priority="10">
      <formula>Y6&gt;=(Z6*0.9)</formula>
    </cfRule>
    <cfRule type="expression" dxfId="25" priority="11">
      <formula>AND(Y6&lt;(Z6*0.9),Y6&gt;=(Z6*0.75))</formula>
    </cfRule>
    <cfRule type="expression" dxfId="24" priority="12">
      <formula>(Y6&lt;(Z6*0.75))</formula>
    </cfRule>
  </conditionalFormatting>
  <conditionalFormatting sqref="AE6:AE24">
    <cfRule type="containsBlanks" dxfId="23" priority="5">
      <formula>LEN(TRIM(AE6))=0</formula>
    </cfRule>
    <cfRule type="expression" dxfId="22" priority="6">
      <formula>AE6&gt;=(AF6*0.9)</formula>
    </cfRule>
    <cfRule type="expression" dxfId="21" priority="7">
      <formula>AND(AE6&lt;(AF6*0.9),AE6&gt;=(AF6*0.75))</formula>
    </cfRule>
    <cfRule type="expression" dxfId="20" priority="8">
      <formula>(AE6&lt;(AF6*0.75))</formula>
    </cfRule>
  </conditionalFormatting>
  <conditionalFormatting sqref="AK6:AK24">
    <cfRule type="containsBlanks" dxfId="19" priority="1">
      <formula>LEN(TRIM(AK6))=0</formula>
    </cfRule>
    <cfRule type="expression" dxfId="18" priority="2">
      <formula>AK6&gt;=(AL6*0.9)</formula>
    </cfRule>
    <cfRule type="expression" dxfId="17" priority="3">
      <formula>AND(AK6&lt;(AL6*0.9),AK6&gt;=(AL6*0.75))</formula>
    </cfRule>
    <cfRule type="expression" dxfId="16" priority="4">
      <formula>(AK6&lt;(AL6*0.75))</formula>
    </cfRule>
  </conditionalFormatting>
  <dataValidations count="7">
    <dataValidation allowBlank="1" showInputMessage="1" showErrorMessage="1" promptTitle="Avance esperado acción" prompt="Se visualiza el avance esperado cuantitativo de la acción" sqref="Z6:Z24 T6:T24 AF6:AF24 AL6:AL24" xr:uid="{35FD751F-5421-084E-BC9A-166727365A34}"/>
    <dataValidation allowBlank="1" showInputMessage="1" showErrorMessage="1" promptTitle="Avance real actividad" prompt="Reportar el avance real cuantitativo y acumulado de la actividad" sqref="AE5 S5 Y5 AK5" xr:uid="{9A499702-FEE8-4549-A0F8-FED72F02987F}"/>
    <dataValidation allowBlank="1" showInputMessage="1" showErrorMessage="1" promptTitle="Avance real acumulado acción" prompt="Reportar el avance real cuantitativo y acumulado de la acción " sqref="AD23 R23 X5:X6 R5:R6 AD5:AD6 X23 AJ5:AJ6 AJ23" xr:uid="{AEDBA9C3-2215-0242-8F8D-4070D1217632}"/>
    <dataValidation allowBlank="1" showInputMessage="1" showErrorMessage="1" promptTitle="Valdiación OAP" prompt="Se insluye una breve descripción del avance realizado por OAP a las evidencias, análisis cualitativo, análisis cuantitativo. " sqref="Q5:Q7 AC5:AC7 W5:W7 AI5:AI7" xr:uid="{F9564EAD-4454-334C-8822-B6D2F835ECD2}"/>
    <dataValidation allowBlank="1" showInputMessage="1" showErrorMessage="1" promptTitle="Análisis Cualitativo" prompt="Se debe describir la gestión realizada durante el periodo reportado fechas, actividades relevante  y en caso de que aplique que falta para cumplir el 100%" sqref="P5:P7 V5:V7 AB5:AB7 AH5:AH7" xr:uid="{1AD4137D-4461-BA47-B47E-3A1B8E28E9EA}"/>
    <dataValidation allowBlank="1" showInputMessage="1" showErrorMessage="1" promptTitle="Evidencia" prompt="Relacionar el nombre de la evidencia incluida en la carpeta compartida por la OAP. que permita validar el cumplimiento de la actividad: EV1 XXXXX , EV2 XXXXXXX (Nombres cortos) _x000a_ " sqref="O5:O7 U5:U7 AA5:AA7 AG5:AG7" xr:uid="{6751A9C0-AEED-CA42-9189-93E4369B9668}"/>
    <dataValidation allowBlank="1" showInputMessage="1" showErrorMessage="1" promptTitle="Avance esperado actividad" prompt="Se visualiza el avance esperado cuantitativo de la actividad_x000a_" sqref="T5 AL5 AF5 Z5" xr:uid="{6DED9595-5E3A-40C3-B661-EB36C13189F1}"/>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7DA74-8BD3-6A49-9DA6-79D9BA3B348E}">
  <sheetPr>
    <tabColor rgb="FF00B050"/>
  </sheetPr>
  <dimension ref="A1:AJ1048576"/>
  <sheetViews>
    <sheetView showGridLines="0" topLeftCell="A9" zoomScale="85" zoomScaleNormal="85" workbookViewId="0">
      <selection activeCell="E14" sqref="E14"/>
    </sheetView>
  </sheetViews>
  <sheetFormatPr defaultColWidth="11.42578125" defaultRowHeight="15"/>
  <cols>
    <col min="1" max="1" width="26" customWidth="1"/>
    <col min="2" max="2" width="5.7109375" customWidth="1"/>
    <col min="3" max="3" width="36.7109375" customWidth="1"/>
    <col min="4" max="4" width="10.140625" customWidth="1"/>
    <col min="5" max="5" width="55.7109375" style="86" bestFit="1" customWidth="1"/>
    <col min="6" max="6" width="61.28515625" style="87" bestFit="1" customWidth="1"/>
    <col min="7" max="7" width="30.140625" bestFit="1" customWidth="1"/>
    <col min="8" max="8" width="37.7109375" bestFit="1" customWidth="1"/>
    <col min="9" max="9" width="11.42578125" style="87" customWidth="1"/>
    <col min="10" max="10" width="17.42578125" style="87" customWidth="1"/>
    <col min="11" max="11" width="20.85546875" style="87" customWidth="1"/>
    <col min="12" max="12" width="22" style="108" customWidth="1"/>
    <col min="13" max="13" width="31.42578125" customWidth="1"/>
    <col min="14" max="14" width="26.42578125" customWidth="1"/>
    <col min="15" max="15" width="30" customWidth="1"/>
    <col min="16" max="16" width="16.5703125" customWidth="1"/>
    <col min="17" max="17" width="19.7109375" customWidth="1"/>
    <col min="18" max="18" width="21.5703125" customWidth="1"/>
    <col min="20" max="20" width="22.5703125" customWidth="1"/>
    <col min="21" max="21" width="20.28515625" customWidth="1"/>
    <col min="22" max="22" width="18.140625" customWidth="1"/>
    <col min="23" max="23" width="19" customWidth="1"/>
    <col min="24" max="24" width="18.5703125" customWidth="1"/>
    <col min="26" max="26" width="19.28515625" customWidth="1"/>
    <col min="27" max="27" width="19.140625" customWidth="1"/>
    <col min="28" max="29" width="13.140625" customWidth="1"/>
    <col min="30" max="30" width="15.7109375" customWidth="1"/>
    <col min="31" max="31" width="22.140625" customWidth="1"/>
    <col min="32" max="32" width="21" customWidth="1"/>
    <col min="33" max="33" width="20.28515625" customWidth="1"/>
    <col min="34" max="34" width="14" customWidth="1"/>
    <col min="35" max="35" width="13" customWidth="1"/>
    <col min="36" max="36" width="13.140625" customWidth="1"/>
  </cols>
  <sheetData>
    <row r="1" spans="1:36" ht="84" customHeight="1">
      <c r="A1" s="53"/>
      <c r="B1" s="512" t="s">
        <v>159</v>
      </c>
      <c r="C1" s="512"/>
      <c r="D1" s="512"/>
      <c r="E1" s="512"/>
      <c r="F1" s="512"/>
      <c r="G1" s="512"/>
      <c r="H1" s="513"/>
      <c r="I1" s="516" t="e" vm="2">
        <v>#VALUE!</v>
      </c>
      <c r="J1" s="516"/>
      <c r="K1" s="297"/>
      <c r="L1" s="298"/>
    </row>
    <row r="2" spans="1:36" ht="37.5" customHeight="1" thickBot="1">
      <c r="A2" s="54" t="s">
        <v>160</v>
      </c>
      <c r="B2" s="514"/>
      <c r="C2" s="514"/>
      <c r="D2" s="514"/>
      <c r="E2" s="514"/>
      <c r="F2" s="514"/>
      <c r="G2" s="514"/>
      <c r="H2" s="515"/>
      <c r="I2" s="517"/>
      <c r="J2" s="517"/>
      <c r="K2" s="297"/>
      <c r="L2" s="298"/>
    </row>
    <row r="3" spans="1:36" ht="25.5" customHeight="1">
      <c r="A3" s="518" t="s">
        <v>161</v>
      </c>
      <c r="B3" s="520" t="s">
        <v>162</v>
      </c>
      <c r="C3" s="521"/>
      <c r="D3" s="524" t="s">
        <v>163</v>
      </c>
      <c r="E3" s="521"/>
      <c r="F3" s="526" t="s">
        <v>164</v>
      </c>
      <c r="G3" s="524" t="s">
        <v>165</v>
      </c>
      <c r="H3" s="521"/>
      <c r="I3" s="528" t="s">
        <v>166</v>
      </c>
      <c r="J3" s="529"/>
    </row>
    <row r="4" spans="1:36" ht="20.25" customHeight="1" thickBot="1">
      <c r="A4" s="519"/>
      <c r="B4" s="522"/>
      <c r="C4" s="523"/>
      <c r="D4" s="525"/>
      <c r="E4" s="523"/>
      <c r="F4" s="527"/>
      <c r="G4" s="525"/>
      <c r="H4" s="523"/>
      <c r="I4" s="56" t="s">
        <v>167</v>
      </c>
      <c r="J4" s="57" t="s">
        <v>168</v>
      </c>
      <c r="K4" s="384"/>
      <c r="L4" s="385"/>
    </row>
    <row r="5" spans="1:36" ht="154.5" customHeight="1" thickBot="1">
      <c r="A5" s="58" t="s">
        <v>169</v>
      </c>
      <c r="B5" s="530" t="s">
        <v>170</v>
      </c>
      <c r="C5" s="531"/>
      <c r="D5" s="532" t="s">
        <v>171</v>
      </c>
      <c r="E5" s="533"/>
      <c r="F5" s="59" t="s">
        <v>172</v>
      </c>
      <c r="G5" s="534" t="s">
        <v>173</v>
      </c>
      <c r="H5" s="535"/>
      <c r="I5" s="407">
        <v>45689</v>
      </c>
      <c r="J5" s="407">
        <v>46022</v>
      </c>
      <c r="K5" s="384"/>
      <c r="L5" s="385"/>
      <c r="M5" s="552" t="s">
        <v>31</v>
      </c>
      <c r="N5" s="553"/>
      <c r="O5" s="553"/>
      <c r="P5" s="553"/>
      <c r="Q5" s="554"/>
      <c r="R5" s="3">
        <v>45747</v>
      </c>
      <c r="S5" s="455" t="s">
        <v>32</v>
      </c>
      <c r="T5" s="456"/>
      <c r="U5" s="456"/>
      <c r="V5" s="456"/>
      <c r="W5" s="457"/>
      <c r="X5" s="3">
        <v>45838</v>
      </c>
      <c r="Y5" s="455" t="s">
        <v>33</v>
      </c>
      <c r="Z5" s="456"/>
      <c r="AA5" s="456"/>
      <c r="AB5" s="456"/>
      <c r="AC5" s="457"/>
      <c r="AD5" s="3">
        <v>45930</v>
      </c>
      <c r="AE5" s="455" t="s">
        <v>34</v>
      </c>
      <c r="AF5" s="456"/>
      <c r="AG5" s="456"/>
      <c r="AH5" s="456"/>
      <c r="AI5" s="457"/>
      <c r="AJ5" s="3">
        <v>46022</v>
      </c>
    </row>
    <row r="6" spans="1:36" ht="73.5" customHeight="1" thickBot="1">
      <c r="A6" s="60" t="s">
        <v>174</v>
      </c>
      <c r="B6" s="536" t="s">
        <v>23</v>
      </c>
      <c r="C6" s="536"/>
      <c r="D6" s="524" t="s">
        <v>175</v>
      </c>
      <c r="E6" s="521"/>
      <c r="F6" s="60" t="s">
        <v>176</v>
      </c>
      <c r="G6" s="60" t="s">
        <v>177</v>
      </c>
      <c r="H6" s="61" t="s">
        <v>27</v>
      </c>
      <c r="I6" s="55" t="s">
        <v>178</v>
      </c>
      <c r="J6" s="62" t="s">
        <v>179</v>
      </c>
      <c r="K6" s="383" t="s">
        <v>180</v>
      </c>
      <c r="L6" s="386" t="s">
        <v>181</v>
      </c>
      <c r="M6" s="387" t="s">
        <v>35</v>
      </c>
      <c r="N6" s="388" t="s">
        <v>36</v>
      </c>
      <c r="O6" s="389" t="s">
        <v>37</v>
      </c>
      <c r="P6" s="390" t="s">
        <v>38</v>
      </c>
      <c r="Q6" s="391" t="s">
        <v>39</v>
      </c>
      <c r="R6" s="106" t="s">
        <v>40</v>
      </c>
      <c r="S6" s="5" t="s">
        <v>35</v>
      </c>
      <c r="T6" s="6" t="s">
        <v>36</v>
      </c>
      <c r="U6" s="7" t="s">
        <v>37</v>
      </c>
      <c r="V6" s="8" t="s">
        <v>38</v>
      </c>
      <c r="W6" s="9" t="s">
        <v>39</v>
      </c>
      <c r="X6" s="106" t="s">
        <v>40</v>
      </c>
      <c r="Y6" s="5" t="s">
        <v>35</v>
      </c>
      <c r="Z6" s="6" t="s">
        <v>36</v>
      </c>
      <c r="AA6" s="7" t="s">
        <v>37</v>
      </c>
      <c r="AB6" s="8" t="s">
        <v>38</v>
      </c>
      <c r="AC6" s="9" t="s">
        <v>39</v>
      </c>
      <c r="AD6" s="106" t="s">
        <v>40</v>
      </c>
      <c r="AE6" s="5" t="s">
        <v>35</v>
      </c>
      <c r="AF6" s="6" t="s">
        <v>36</v>
      </c>
      <c r="AG6" s="7" t="s">
        <v>37</v>
      </c>
      <c r="AH6" s="8" t="s">
        <v>38</v>
      </c>
      <c r="AI6" s="9" t="s">
        <v>39</v>
      </c>
      <c r="AJ6" s="106" t="s">
        <v>40</v>
      </c>
    </row>
    <row r="7" spans="1:36" ht="25.5">
      <c r="A7" s="537" t="s">
        <v>182</v>
      </c>
      <c r="B7" s="540" t="s">
        <v>183</v>
      </c>
      <c r="C7" s="542" t="s">
        <v>184</v>
      </c>
      <c r="D7" s="63" t="s">
        <v>60</v>
      </c>
      <c r="E7" s="64" t="s">
        <v>185</v>
      </c>
      <c r="F7" s="65" t="s">
        <v>186</v>
      </c>
      <c r="G7" s="66" t="s">
        <v>112</v>
      </c>
      <c r="H7" s="66" t="s">
        <v>187</v>
      </c>
      <c r="I7" s="407">
        <v>45811</v>
      </c>
      <c r="J7" s="408">
        <v>45898</v>
      </c>
      <c r="K7" s="560">
        <f>1/3</f>
        <v>0.33333333333333331</v>
      </c>
      <c r="L7" s="368">
        <f t="shared" ref="L7:L14" si="0">1/8</f>
        <v>0.125</v>
      </c>
      <c r="M7" s="12"/>
      <c r="N7" s="10"/>
      <c r="O7" s="12"/>
      <c r="P7" s="502">
        <f>(Q7*$L7)+(Q8*$L8)+(Q9*$L9)+(Q10*$L10)+(Q11*$L11)+(Q12*$L12)+(Q13*$L13)+(Q14*$L14)</f>
        <v>0</v>
      </c>
      <c r="Q7" s="122"/>
      <c r="R7" s="126">
        <f t="shared" ref="R7:R33" si="1">MIN(IF(R$5-$I7&lt;0,0,(R$5-$I7)/($J7-$I7)),1)</f>
        <v>0</v>
      </c>
      <c r="S7" s="12"/>
      <c r="T7" s="10"/>
      <c r="U7" s="13"/>
      <c r="V7" s="502">
        <f>(W7*$L7)+(W8*$L8)+(W9*$L9)+(W10*$L10)+(W11*$L11)+(W12*$L12)+(W13*$L13)+(W14*$L14)</f>
        <v>0</v>
      </c>
      <c r="W7" s="122"/>
      <c r="X7" s="126">
        <f t="shared" ref="X7:X33" si="2">MIN(IF(X$5-$I7&lt;0,0,(X$5-$I7)/($J7-$I7)),1)</f>
        <v>0.31034482758620691</v>
      </c>
      <c r="Y7" s="12"/>
      <c r="Z7" s="13"/>
      <c r="AA7" s="13"/>
      <c r="AB7" s="502">
        <f>(AC7*$L7)+(AC8*$L8)+(AC9*$L9)+(AC10*$L10)+(AC11*$L11)+(AC12*$L12)+(AC13*$L13)+(AC14*$L14)</f>
        <v>0</v>
      </c>
      <c r="AC7" s="122"/>
      <c r="AD7" s="126">
        <f t="shared" ref="AD7:AD33" si="3">MIN(IF(AD$5-$I7&lt;0,0,(AD$5-$I7)/($J7-$I7)),1)</f>
        <v>1</v>
      </c>
      <c r="AE7" s="12"/>
      <c r="AF7" s="13"/>
      <c r="AG7" s="13"/>
      <c r="AH7" s="502">
        <f>(AI7*$L7)+(AI8*$L8)+(AI9*$L9)+(AI10*$L10)+(AI11*$L11)+(AI12*$L12)+(AI13*$L13)+(AI14*$L14)</f>
        <v>0</v>
      </c>
      <c r="AI7" s="122"/>
      <c r="AJ7" s="126">
        <f t="shared" ref="AJ7:AJ33" si="4">MIN(IF(AJ$5-$I7&lt;0,0,(AJ$5-$I7)/($J7-$I7)),1)</f>
        <v>1</v>
      </c>
    </row>
    <row r="8" spans="1:36" ht="25.5">
      <c r="A8" s="538"/>
      <c r="B8" s="541"/>
      <c r="C8" s="543"/>
      <c r="D8" s="67" t="s">
        <v>188</v>
      </c>
      <c r="E8" s="68" t="s">
        <v>189</v>
      </c>
      <c r="F8" s="69" t="s">
        <v>190</v>
      </c>
      <c r="G8" s="69" t="s">
        <v>191</v>
      </c>
      <c r="H8" s="69" t="s">
        <v>192</v>
      </c>
      <c r="I8" s="409">
        <v>45811</v>
      </c>
      <c r="J8" s="410">
        <v>45898</v>
      </c>
      <c r="K8" s="561"/>
      <c r="L8" s="299">
        <f t="shared" si="0"/>
        <v>0.125</v>
      </c>
      <c r="M8" s="17"/>
      <c r="N8" s="15"/>
      <c r="O8" s="17"/>
      <c r="P8" s="509"/>
      <c r="Q8" s="124"/>
      <c r="R8" s="131">
        <f t="shared" si="1"/>
        <v>0</v>
      </c>
      <c r="S8" s="17"/>
      <c r="T8" s="15"/>
      <c r="U8" s="18"/>
      <c r="V8" s="509"/>
      <c r="W8" s="124"/>
      <c r="X8" s="131">
        <f t="shared" si="2"/>
        <v>0.31034482758620691</v>
      </c>
      <c r="Y8" s="17"/>
      <c r="Z8" s="18"/>
      <c r="AA8" s="18"/>
      <c r="AB8" s="509"/>
      <c r="AC8" s="124"/>
      <c r="AD8" s="131">
        <f t="shared" si="3"/>
        <v>1</v>
      </c>
      <c r="AE8" s="17"/>
      <c r="AF8" s="18"/>
      <c r="AG8" s="18"/>
      <c r="AH8" s="509"/>
      <c r="AI8" s="124"/>
      <c r="AJ8" s="131">
        <f t="shared" si="4"/>
        <v>1</v>
      </c>
    </row>
    <row r="9" spans="1:36" ht="97.5" customHeight="1">
      <c r="A9" s="538"/>
      <c r="B9" s="67" t="s">
        <v>193</v>
      </c>
      <c r="C9" s="71" t="s">
        <v>194</v>
      </c>
      <c r="D9" s="67" t="s">
        <v>87</v>
      </c>
      <c r="E9" s="68" t="s">
        <v>195</v>
      </c>
      <c r="F9" s="71" t="s">
        <v>196</v>
      </c>
      <c r="G9" s="71" t="s">
        <v>112</v>
      </c>
      <c r="H9" s="71" t="s">
        <v>56</v>
      </c>
      <c r="I9" s="409">
        <v>45691</v>
      </c>
      <c r="J9" s="410">
        <v>45777</v>
      </c>
      <c r="K9" s="561"/>
      <c r="L9" s="299">
        <f t="shared" si="0"/>
        <v>0.125</v>
      </c>
      <c r="M9" s="17"/>
      <c r="N9" s="15"/>
      <c r="O9" s="17"/>
      <c r="P9" s="509"/>
      <c r="Q9" s="124"/>
      <c r="R9" s="131">
        <f t="shared" si="1"/>
        <v>0.65116279069767447</v>
      </c>
      <c r="S9" s="17"/>
      <c r="T9" s="15"/>
      <c r="U9" s="18"/>
      <c r="V9" s="509"/>
      <c r="W9" s="124"/>
      <c r="X9" s="131">
        <f t="shared" si="2"/>
        <v>1</v>
      </c>
      <c r="Y9" s="17"/>
      <c r="Z9" s="18"/>
      <c r="AA9" s="18"/>
      <c r="AB9" s="509"/>
      <c r="AC9" s="124"/>
      <c r="AD9" s="131">
        <f t="shared" si="3"/>
        <v>1</v>
      </c>
      <c r="AE9" s="17"/>
      <c r="AF9" s="18"/>
      <c r="AG9" s="18"/>
      <c r="AH9" s="509"/>
      <c r="AI9" s="124"/>
      <c r="AJ9" s="131">
        <f t="shared" si="4"/>
        <v>1</v>
      </c>
    </row>
    <row r="10" spans="1:36" ht="38.25">
      <c r="A10" s="538"/>
      <c r="B10" s="541" t="s">
        <v>197</v>
      </c>
      <c r="C10" s="543" t="s">
        <v>198</v>
      </c>
      <c r="D10" s="70" t="s">
        <v>199</v>
      </c>
      <c r="E10" s="68" t="s">
        <v>200</v>
      </c>
      <c r="F10" s="69" t="s">
        <v>201</v>
      </c>
      <c r="G10" s="549" t="s">
        <v>192</v>
      </c>
      <c r="H10" s="71" t="s">
        <v>202</v>
      </c>
      <c r="I10" s="409">
        <v>45691</v>
      </c>
      <c r="J10" s="410">
        <v>45716</v>
      </c>
      <c r="K10" s="561"/>
      <c r="L10" s="299">
        <f t="shared" si="0"/>
        <v>0.125</v>
      </c>
      <c r="M10" s="17"/>
      <c r="N10" s="15"/>
      <c r="O10" s="17"/>
      <c r="P10" s="509"/>
      <c r="Q10" s="124"/>
      <c r="R10" s="131">
        <f t="shared" si="1"/>
        <v>1</v>
      </c>
      <c r="S10" s="17"/>
      <c r="T10" s="15"/>
      <c r="U10" s="18"/>
      <c r="V10" s="509"/>
      <c r="W10" s="124"/>
      <c r="X10" s="131">
        <f t="shared" si="2"/>
        <v>1</v>
      </c>
      <c r="Y10" s="17"/>
      <c r="Z10" s="18"/>
      <c r="AA10" s="18"/>
      <c r="AB10" s="509"/>
      <c r="AC10" s="124"/>
      <c r="AD10" s="131">
        <f t="shared" si="3"/>
        <v>1</v>
      </c>
      <c r="AE10" s="17"/>
      <c r="AF10" s="18"/>
      <c r="AG10" s="18"/>
      <c r="AH10" s="509"/>
      <c r="AI10" s="124"/>
      <c r="AJ10" s="131">
        <f t="shared" si="4"/>
        <v>1</v>
      </c>
    </row>
    <row r="11" spans="1:36" ht="41.25">
      <c r="A11" s="538"/>
      <c r="B11" s="541"/>
      <c r="C11" s="543"/>
      <c r="D11" s="67" t="s">
        <v>203</v>
      </c>
      <c r="E11" s="72" t="s">
        <v>204</v>
      </c>
      <c r="F11" s="79" t="s">
        <v>205</v>
      </c>
      <c r="G11" s="549"/>
      <c r="H11" s="71" t="s">
        <v>206</v>
      </c>
      <c r="I11" s="409">
        <v>45691</v>
      </c>
      <c r="J11" s="410">
        <v>45716</v>
      </c>
      <c r="K11" s="561"/>
      <c r="L11" s="299">
        <f t="shared" si="0"/>
        <v>0.125</v>
      </c>
      <c r="M11" s="17"/>
      <c r="N11" s="15"/>
      <c r="O11" s="17"/>
      <c r="P11" s="509"/>
      <c r="Q11" s="124"/>
      <c r="R11" s="125">
        <f t="shared" si="1"/>
        <v>1</v>
      </c>
      <c r="S11" s="17"/>
      <c r="T11" s="15"/>
      <c r="U11" s="18"/>
      <c r="V11" s="509"/>
      <c r="W11" s="124"/>
      <c r="X11" s="125">
        <f t="shared" si="2"/>
        <v>1</v>
      </c>
      <c r="Y11" s="17"/>
      <c r="Z11" s="18"/>
      <c r="AA11" s="18"/>
      <c r="AB11" s="509"/>
      <c r="AC11" s="124"/>
      <c r="AD11" s="125">
        <f t="shared" si="3"/>
        <v>1</v>
      </c>
      <c r="AE11" s="17"/>
      <c r="AF11" s="18"/>
      <c r="AG11" s="18"/>
      <c r="AH11" s="509"/>
      <c r="AI11" s="124"/>
      <c r="AJ11" s="125">
        <f t="shared" si="4"/>
        <v>1</v>
      </c>
    </row>
    <row r="12" spans="1:36" ht="54.75">
      <c r="A12" s="538"/>
      <c r="B12" s="541"/>
      <c r="C12" s="543"/>
      <c r="D12" s="67" t="s">
        <v>207</v>
      </c>
      <c r="E12" s="75" t="s">
        <v>208</v>
      </c>
      <c r="F12" s="71" t="s">
        <v>209</v>
      </c>
      <c r="G12" s="549"/>
      <c r="H12" s="71" t="s">
        <v>210</v>
      </c>
      <c r="I12" s="409">
        <v>45691</v>
      </c>
      <c r="J12" s="410">
        <v>46022</v>
      </c>
      <c r="K12" s="561"/>
      <c r="L12" s="299">
        <f t="shared" si="0"/>
        <v>0.125</v>
      </c>
      <c r="M12" s="17"/>
      <c r="N12" s="15"/>
      <c r="O12" s="17"/>
      <c r="P12" s="509"/>
      <c r="Q12" s="124"/>
      <c r="R12" s="125">
        <f t="shared" si="1"/>
        <v>0.16918429003021149</v>
      </c>
      <c r="S12" s="17"/>
      <c r="T12" s="15"/>
      <c r="U12" s="18"/>
      <c r="V12" s="509"/>
      <c r="W12" s="124"/>
      <c r="X12" s="125">
        <f t="shared" si="2"/>
        <v>0.44410876132930516</v>
      </c>
      <c r="Y12" s="17"/>
      <c r="Z12" s="18"/>
      <c r="AA12" s="18"/>
      <c r="AB12" s="509"/>
      <c r="AC12" s="124"/>
      <c r="AD12" s="125">
        <f t="shared" si="3"/>
        <v>0.72205438066465255</v>
      </c>
      <c r="AE12" s="17"/>
      <c r="AF12" s="18"/>
      <c r="AG12" s="18"/>
      <c r="AH12" s="509"/>
      <c r="AI12" s="124"/>
      <c r="AJ12" s="125">
        <f t="shared" si="4"/>
        <v>1</v>
      </c>
    </row>
    <row r="13" spans="1:36" ht="45.95" customHeight="1">
      <c r="A13" s="538"/>
      <c r="B13" s="541" t="s">
        <v>211</v>
      </c>
      <c r="C13" s="549" t="s">
        <v>212</v>
      </c>
      <c r="D13" s="67" t="s">
        <v>114</v>
      </c>
      <c r="E13" s="75" t="s">
        <v>213</v>
      </c>
      <c r="F13" s="71" t="s">
        <v>214</v>
      </c>
      <c r="G13" s="71" t="s">
        <v>192</v>
      </c>
      <c r="H13" s="71" t="s">
        <v>210</v>
      </c>
      <c r="I13" s="409">
        <v>45659</v>
      </c>
      <c r="J13" s="410">
        <v>46022</v>
      </c>
      <c r="K13" s="561"/>
      <c r="L13" s="299">
        <f t="shared" si="0"/>
        <v>0.125</v>
      </c>
      <c r="M13" s="17"/>
      <c r="N13" s="15"/>
      <c r="O13" s="17"/>
      <c r="P13" s="509"/>
      <c r="Q13" s="124"/>
      <c r="R13" s="125">
        <f t="shared" si="1"/>
        <v>0.24242424242424243</v>
      </c>
      <c r="S13" s="17"/>
      <c r="T13" s="15"/>
      <c r="U13" s="18"/>
      <c r="V13" s="509"/>
      <c r="W13" s="124"/>
      <c r="X13" s="125">
        <f t="shared" si="2"/>
        <v>0.49311294765840219</v>
      </c>
      <c r="Y13" s="17"/>
      <c r="Z13" s="18"/>
      <c r="AA13" s="18"/>
      <c r="AB13" s="509"/>
      <c r="AC13" s="124"/>
      <c r="AD13" s="125">
        <f t="shared" si="3"/>
        <v>0.74655647382920109</v>
      </c>
      <c r="AE13" s="17"/>
      <c r="AF13" s="18"/>
      <c r="AG13" s="18"/>
      <c r="AH13" s="509"/>
      <c r="AI13" s="124"/>
      <c r="AJ13" s="125">
        <f t="shared" si="4"/>
        <v>1</v>
      </c>
    </row>
    <row r="14" spans="1:36" ht="45.95" customHeight="1" thickBot="1">
      <c r="A14" s="539"/>
      <c r="B14" s="558"/>
      <c r="C14" s="559"/>
      <c r="D14" s="73" t="s">
        <v>215</v>
      </c>
      <c r="E14" s="74" t="s">
        <v>216</v>
      </c>
      <c r="F14" s="370" t="s">
        <v>217</v>
      </c>
      <c r="G14" s="370" t="s">
        <v>192</v>
      </c>
      <c r="H14" s="370" t="s">
        <v>210</v>
      </c>
      <c r="I14" s="411">
        <v>45659</v>
      </c>
      <c r="J14" s="412">
        <v>46022</v>
      </c>
      <c r="K14" s="562"/>
      <c r="L14" s="371">
        <f t="shared" si="0"/>
        <v>0.125</v>
      </c>
      <c r="M14" s="42"/>
      <c r="N14" s="372"/>
      <c r="O14" s="42"/>
      <c r="P14" s="509"/>
      <c r="Q14" s="123"/>
      <c r="R14" s="131">
        <f t="shared" si="1"/>
        <v>0.24242424242424243</v>
      </c>
      <c r="S14" s="24"/>
      <c r="T14" s="24"/>
      <c r="U14" s="27"/>
      <c r="V14" s="509"/>
      <c r="W14" s="123"/>
      <c r="X14" s="131">
        <f t="shared" si="2"/>
        <v>0.49311294765840219</v>
      </c>
      <c r="Y14" s="24"/>
      <c r="Z14" s="24"/>
      <c r="AA14" s="27"/>
      <c r="AB14" s="509"/>
      <c r="AC14" s="123"/>
      <c r="AD14" s="131">
        <f t="shared" si="3"/>
        <v>0.74655647382920109</v>
      </c>
      <c r="AE14" s="24"/>
      <c r="AF14" s="24"/>
      <c r="AG14" s="27"/>
      <c r="AH14" s="509"/>
      <c r="AI14" s="123"/>
      <c r="AJ14" s="131">
        <f t="shared" si="4"/>
        <v>1</v>
      </c>
    </row>
    <row r="15" spans="1:36" ht="38.25">
      <c r="A15" s="537" t="s">
        <v>218</v>
      </c>
      <c r="B15" s="63" t="s">
        <v>219</v>
      </c>
      <c r="C15" s="66" t="s">
        <v>220</v>
      </c>
      <c r="D15" s="63" t="s">
        <v>221</v>
      </c>
      <c r="E15" s="78" t="s">
        <v>222</v>
      </c>
      <c r="F15" s="66" t="s">
        <v>223</v>
      </c>
      <c r="G15" s="66" t="s">
        <v>224</v>
      </c>
      <c r="H15" s="66" t="s">
        <v>225</v>
      </c>
      <c r="I15" s="407">
        <v>45779</v>
      </c>
      <c r="J15" s="408">
        <v>45869</v>
      </c>
      <c r="K15" s="560">
        <f>1/3</f>
        <v>0.33333333333333331</v>
      </c>
      <c r="L15" s="373">
        <v>0.5</v>
      </c>
      <c r="M15" s="28"/>
      <c r="N15" s="374"/>
      <c r="O15" s="28"/>
      <c r="P15" s="502">
        <f>(Q15*$L15)+(Q16*$L16)</f>
        <v>0</v>
      </c>
      <c r="Q15" s="122"/>
      <c r="R15" s="126">
        <f t="shared" si="1"/>
        <v>0</v>
      </c>
      <c r="S15" s="10"/>
      <c r="T15" s="10"/>
      <c r="U15" s="13"/>
      <c r="V15" s="502">
        <f>(W15*$L15)+(W16*$L16)</f>
        <v>0</v>
      </c>
      <c r="W15" s="122"/>
      <c r="X15" s="126">
        <f t="shared" si="2"/>
        <v>0.65555555555555556</v>
      </c>
      <c r="Y15" s="10"/>
      <c r="Z15" s="10"/>
      <c r="AA15" s="13"/>
      <c r="AB15" s="502">
        <f>(AC15*$L15)+(AC16*$L16)</f>
        <v>0</v>
      </c>
      <c r="AC15" s="122"/>
      <c r="AD15" s="126">
        <f t="shared" si="3"/>
        <v>1</v>
      </c>
      <c r="AE15" s="10"/>
      <c r="AF15" s="10"/>
      <c r="AG15" s="13"/>
      <c r="AH15" s="502">
        <f>(AI15*$L15)+(AI16*$L16)</f>
        <v>0</v>
      </c>
      <c r="AI15" s="122"/>
      <c r="AJ15" s="126">
        <f t="shared" si="4"/>
        <v>1</v>
      </c>
    </row>
    <row r="16" spans="1:36" ht="51.75" thickBot="1">
      <c r="A16" s="539"/>
      <c r="B16" s="73" t="s">
        <v>226</v>
      </c>
      <c r="C16" s="370" t="s">
        <v>227</v>
      </c>
      <c r="D16" s="73" t="s">
        <v>228</v>
      </c>
      <c r="E16" s="74" t="s">
        <v>229</v>
      </c>
      <c r="F16" s="370" t="s">
        <v>230</v>
      </c>
      <c r="G16" s="370" t="s">
        <v>224</v>
      </c>
      <c r="H16" s="370" t="s">
        <v>231</v>
      </c>
      <c r="I16" s="411">
        <v>45870</v>
      </c>
      <c r="J16" s="412">
        <v>45961</v>
      </c>
      <c r="K16" s="562"/>
      <c r="L16" s="376">
        <v>0.5</v>
      </c>
      <c r="M16" s="42"/>
      <c r="N16" s="372"/>
      <c r="O16" s="42"/>
      <c r="P16" s="509"/>
      <c r="Q16" s="123"/>
      <c r="R16" s="131">
        <f t="shared" si="1"/>
        <v>0</v>
      </c>
      <c r="S16" s="24"/>
      <c r="T16" s="24"/>
      <c r="U16" s="27"/>
      <c r="V16" s="509"/>
      <c r="W16" s="123"/>
      <c r="X16" s="131">
        <f t="shared" si="2"/>
        <v>0</v>
      </c>
      <c r="Y16" s="24"/>
      <c r="Z16" s="24"/>
      <c r="AA16" s="27"/>
      <c r="AB16" s="509"/>
      <c r="AC16" s="123"/>
      <c r="AD16" s="131">
        <f t="shared" si="3"/>
        <v>0.65934065934065933</v>
      </c>
      <c r="AE16" s="24"/>
      <c r="AF16" s="24"/>
      <c r="AG16" s="27"/>
      <c r="AH16" s="509"/>
      <c r="AI16" s="123"/>
      <c r="AJ16" s="131">
        <f t="shared" si="4"/>
        <v>1</v>
      </c>
    </row>
    <row r="17" spans="1:36" ht="63.75">
      <c r="A17" s="544" t="s">
        <v>232</v>
      </c>
      <c r="B17" s="540" t="s">
        <v>233</v>
      </c>
      <c r="C17" s="542" t="s">
        <v>234</v>
      </c>
      <c r="D17" s="63" t="s">
        <v>235</v>
      </c>
      <c r="E17" s="78" t="s">
        <v>236</v>
      </c>
      <c r="F17" s="66" t="s">
        <v>237</v>
      </c>
      <c r="G17" s="66" t="s">
        <v>224</v>
      </c>
      <c r="H17" s="66" t="s">
        <v>238</v>
      </c>
      <c r="I17" s="407">
        <v>45719</v>
      </c>
      <c r="J17" s="408">
        <v>45777</v>
      </c>
      <c r="K17" s="560">
        <f>1/3</f>
        <v>0.33333333333333331</v>
      </c>
      <c r="L17" s="373">
        <f>1/17</f>
        <v>5.8823529411764705E-2</v>
      </c>
      <c r="M17" s="10"/>
      <c r="N17" s="10"/>
      <c r="O17" s="28"/>
      <c r="P17" s="502">
        <f>(Q17*$L17)+(Q18*$L18)+(Q19*$L19)+(Q20*$L20)+(Q21*$L21)+(Q22*$L22)+(Q23*$L23)+(Q24*$L24)+(Q25*$L25)+(Q26*$L26)+(Q27*$L27)+(Q28*$L28)+(Q29*$L29)+(Q30*$L30)+(Q31*$L31)+(Q32*$L32)+(Q33*$L33)</f>
        <v>0</v>
      </c>
      <c r="Q17" s="122"/>
      <c r="R17" s="126">
        <f t="shared" si="1"/>
        <v>0.48275862068965519</v>
      </c>
      <c r="S17" s="10"/>
      <c r="T17" s="10"/>
      <c r="U17" s="13"/>
      <c r="V17" s="502">
        <f>(W17*$L17)+(W18*$L18)+(W19*$L19)+(W20*$L20)+(W21*$L21)+(W22*$L22)+(W23*$L23)+(W24*$L24)+(W25*$L25)+(W26*$L26)+(W27*$L27)+(W28*$L28)+(W29*$L29)+(W30*$L30)+(W31*$L31)+(W32*$L32)+(W33*$L33)</f>
        <v>0</v>
      </c>
      <c r="W17" s="122"/>
      <c r="X17" s="126">
        <f t="shared" si="2"/>
        <v>1</v>
      </c>
      <c r="Y17" s="10"/>
      <c r="Z17" s="10"/>
      <c r="AA17" s="13"/>
      <c r="AB17" s="502">
        <f>(AC17*$L17)+(AC18*$L18)+(AC19*$L19)+(AC20*$L20)+(AC21*$L21)+(AC22*$L22)+(AC23*$L23)+(AC24*$L24)+(AC25*$L25)+(AC26*$L26)+(AC27*$L27)+(AC28*$L28)+(AC29*$L29)+(AC30*$L30)+(AC31*$L31)+(AC32*$L32)+(AC33*$L33)</f>
        <v>0</v>
      </c>
      <c r="AC17" s="122"/>
      <c r="AD17" s="126">
        <f t="shared" si="3"/>
        <v>1</v>
      </c>
      <c r="AE17" s="10"/>
      <c r="AF17" s="10"/>
      <c r="AG17" s="13"/>
      <c r="AH17" s="502">
        <f>(AI17*$L17)+(AI18*$L18)+(AI19*$L19)+(AI20*$L20)+(AI21*$L21)+(AI22*$L22)+(AI23*$L23)+(AI24*$L24)+(AI25*$L25)+(AI26*$L26)+(AI27*$L27)+(AI28*$L28)+(AI29*$L29)+(AI30*$L30)+(AI31*$L31)+(AI32*$L32)+(AI33*$L33)</f>
        <v>0</v>
      </c>
      <c r="AI17" s="122"/>
      <c r="AJ17" s="126">
        <f t="shared" si="4"/>
        <v>1</v>
      </c>
    </row>
    <row r="18" spans="1:36" ht="25.5">
      <c r="A18" s="545"/>
      <c r="B18" s="541"/>
      <c r="C18" s="543"/>
      <c r="D18" s="67" t="s">
        <v>239</v>
      </c>
      <c r="E18" s="75" t="s">
        <v>240</v>
      </c>
      <c r="F18" s="79" t="s">
        <v>241</v>
      </c>
      <c r="G18" s="543" t="s">
        <v>224</v>
      </c>
      <c r="H18" s="543" t="s">
        <v>242</v>
      </c>
      <c r="I18" s="413">
        <v>45811</v>
      </c>
      <c r="J18" s="414">
        <v>45898</v>
      </c>
      <c r="K18" s="561"/>
      <c r="L18" s="300">
        <f t="shared" ref="L18:L33" si="5">1/17</f>
        <v>5.8823529411764705E-2</v>
      </c>
      <c r="M18" s="15"/>
      <c r="N18" s="15"/>
      <c r="O18" s="21"/>
      <c r="P18" s="509"/>
      <c r="Q18" s="124"/>
      <c r="R18" s="125">
        <f t="shared" si="1"/>
        <v>0</v>
      </c>
      <c r="S18" s="15"/>
      <c r="T18" s="15"/>
      <c r="U18" s="18"/>
      <c r="V18" s="509"/>
      <c r="W18" s="124"/>
      <c r="X18" s="125">
        <f t="shared" si="2"/>
        <v>0.31034482758620691</v>
      </c>
      <c r="Y18" s="15"/>
      <c r="Z18" s="15"/>
      <c r="AA18" s="18"/>
      <c r="AB18" s="509"/>
      <c r="AC18" s="124"/>
      <c r="AD18" s="125">
        <f t="shared" si="3"/>
        <v>1</v>
      </c>
      <c r="AE18" s="15"/>
      <c r="AF18" s="15"/>
      <c r="AG18" s="18"/>
      <c r="AH18" s="509"/>
      <c r="AI18" s="124"/>
      <c r="AJ18" s="125">
        <f t="shared" si="4"/>
        <v>1</v>
      </c>
    </row>
    <row r="19" spans="1:36" ht="25.5">
      <c r="A19" s="545"/>
      <c r="B19" s="541"/>
      <c r="C19" s="543"/>
      <c r="D19" s="80" t="s">
        <v>243</v>
      </c>
      <c r="E19" s="72" t="s">
        <v>244</v>
      </c>
      <c r="F19" s="79" t="s">
        <v>245</v>
      </c>
      <c r="G19" s="543"/>
      <c r="H19" s="543"/>
      <c r="I19" s="413">
        <v>45811</v>
      </c>
      <c r="J19" s="414">
        <v>45898</v>
      </c>
      <c r="K19" s="561"/>
      <c r="L19" s="300">
        <f t="shared" si="5"/>
        <v>5.8823529411764705E-2</v>
      </c>
      <c r="M19" s="377"/>
      <c r="N19" s="378"/>
      <c r="O19" s="377"/>
      <c r="P19" s="509"/>
      <c r="Q19" s="124"/>
      <c r="R19" s="131">
        <f t="shared" si="1"/>
        <v>0</v>
      </c>
      <c r="S19" s="379"/>
      <c r="T19" s="15"/>
      <c r="U19" s="380"/>
      <c r="V19" s="509"/>
      <c r="W19" s="124"/>
      <c r="X19" s="131">
        <f t="shared" si="2"/>
        <v>0.31034482758620691</v>
      </c>
      <c r="Y19" s="379"/>
      <c r="Z19" s="379"/>
      <c r="AA19" s="379"/>
      <c r="AB19" s="509"/>
      <c r="AC19" s="124"/>
      <c r="AD19" s="131">
        <f t="shared" si="3"/>
        <v>1</v>
      </c>
      <c r="AE19" s="379"/>
      <c r="AF19" s="379"/>
      <c r="AG19" s="379"/>
      <c r="AH19" s="509"/>
      <c r="AI19" s="124"/>
      <c r="AJ19" s="131">
        <f t="shared" si="4"/>
        <v>1</v>
      </c>
    </row>
    <row r="20" spans="1:36" ht="38.25">
      <c r="A20" s="538"/>
      <c r="B20" s="67" t="s">
        <v>246</v>
      </c>
      <c r="C20" s="71" t="s">
        <v>247</v>
      </c>
      <c r="D20" s="80" t="s">
        <v>248</v>
      </c>
      <c r="E20" s="75" t="s">
        <v>249</v>
      </c>
      <c r="F20" s="71" t="s">
        <v>250</v>
      </c>
      <c r="G20" s="79" t="s">
        <v>224</v>
      </c>
      <c r="H20" s="79" t="s">
        <v>192</v>
      </c>
      <c r="I20" s="413">
        <v>45719</v>
      </c>
      <c r="J20" s="414">
        <v>45845</v>
      </c>
      <c r="K20" s="561"/>
      <c r="L20" s="300">
        <f t="shared" si="5"/>
        <v>5.8823529411764705E-2</v>
      </c>
      <c r="M20" s="29"/>
      <c r="N20" s="367"/>
      <c r="O20" s="29"/>
      <c r="P20" s="509"/>
      <c r="Q20" s="124"/>
      <c r="R20" s="125">
        <f t="shared" si="1"/>
        <v>0.22222222222222221</v>
      </c>
      <c r="S20" s="21"/>
      <c r="T20" s="15"/>
      <c r="U20" s="21"/>
      <c r="V20" s="509"/>
      <c r="W20" s="124"/>
      <c r="X20" s="125">
        <f t="shared" si="2"/>
        <v>0.94444444444444442</v>
      </c>
      <c r="Y20" s="15"/>
      <c r="Z20" s="15"/>
      <c r="AA20" s="18"/>
      <c r="AB20" s="509"/>
      <c r="AC20" s="124"/>
      <c r="AD20" s="125">
        <f t="shared" si="3"/>
        <v>1</v>
      </c>
      <c r="AE20" s="15"/>
      <c r="AF20" s="15"/>
      <c r="AG20" s="18"/>
      <c r="AH20" s="509"/>
      <c r="AI20" s="124"/>
      <c r="AJ20" s="125">
        <f t="shared" si="4"/>
        <v>1</v>
      </c>
    </row>
    <row r="21" spans="1:36" ht="25.5">
      <c r="A21" s="538"/>
      <c r="B21" s="541" t="s">
        <v>251</v>
      </c>
      <c r="C21" s="543" t="s">
        <v>252</v>
      </c>
      <c r="D21" s="67" t="s">
        <v>253</v>
      </c>
      <c r="E21" s="75" t="s">
        <v>254</v>
      </c>
      <c r="F21" s="71" t="s">
        <v>255</v>
      </c>
      <c r="G21" s="549" t="s">
        <v>224</v>
      </c>
      <c r="H21" s="71" t="s">
        <v>256</v>
      </c>
      <c r="I21" s="409">
        <v>45748</v>
      </c>
      <c r="J21" s="409">
        <v>45930</v>
      </c>
      <c r="K21" s="561"/>
      <c r="L21" s="300">
        <f t="shared" si="5"/>
        <v>5.8823529411764705E-2</v>
      </c>
      <c r="M21" s="29"/>
      <c r="N21" s="367"/>
      <c r="O21" s="29"/>
      <c r="P21" s="509"/>
      <c r="Q21" s="124"/>
      <c r="R21" s="125">
        <f t="shared" si="1"/>
        <v>0</v>
      </c>
      <c r="S21" s="21"/>
      <c r="T21" s="15"/>
      <c r="U21" s="21"/>
      <c r="V21" s="509"/>
      <c r="W21" s="124"/>
      <c r="X21" s="125">
        <f t="shared" si="2"/>
        <v>0.49450549450549453</v>
      </c>
      <c r="Y21" s="15"/>
      <c r="Z21" s="15"/>
      <c r="AA21" s="18"/>
      <c r="AB21" s="509"/>
      <c r="AC21" s="124"/>
      <c r="AD21" s="125">
        <f t="shared" si="3"/>
        <v>1</v>
      </c>
      <c r="AE21" s="15"/>
      <c r="AF21" s="15"/>
      <c r="AG21" s="18"/>
      <c r="AH21" s="509"/>
      <c r="AI21" s="124"/>
      <c r="AJ21" s="125">
        <f t="shared" si="4"/>
        <v>1</v>
      </c>
    </row>
    <row r="22" spans="1:36" ht="25.5">
      <c r="A22" s="538"/>
      <c r="B22" s="541"/>
      <c r="C22" s="543"/>
      <c r="D22" s="67" t="s">
        <v>257</v>
      </c>
      <c r="E22" s="75" t="s">
        <v>258</v>
      </c>
      <c r="F22" s="71" t="s">
        <v>259</v>
      </c>
      <c r="G22" s="549"/>
      <c r="H22" s="71" t="s">
        <v>256</v>
      </c>
      <c r="I22" s="409">
        <v>45748</v>
      </c>
      <c r="J22" s="409">
        <v>45930</v>
      </c>
      <c r="K22" s="561"/>
      <c r="L22" s="300">
        <f t="shared" si="5"/>
        <v>5.8823529411764705E-2</v>
      </c>
      <c r="M22" s="29"/>
      <c r="N22" s="367"/>
      <c r="O22" s="29"/>
      <c r="P22" s="509"/>
      <c r="Q22" s="124"/>
      <c r="R22" s="125">
        <f t="shared" si="1"/>
        <v>0</v>
      </c>
      <c r="S22" s="21"/>
      <c r="T22" s="15"/>
      <c r="U22" s="21"/>
      <c r="V22" s="509"/>
      <c r="W22" s="124"/>
      <c r="X22" s="125">
        <f t="shared" si="2"/>
        <v>0.49450549450549453</v>
      </c>
      <c r="Y22" s="15"/>
      <c r="Z22" s="15"/>
      <c r="AA22" s="18"/>
      <c r="AB22" s="509"/>
      <c r="AC22" s="124"/>
      <c r="AD22" s="125">
        <f t="shared" si="3"/>
        <v>1</v>
      </c>
      <c r="AE22" s="15"/>
      <c r="AF22" s="15"/>
      <c r="AG22" s="18"/>
      <c r="AH22" s="509"/>
      <c r="AI22" s="124"/>
      <c r="AJ22" s="125">
        <f t="shared" si="4"/>
        <v>1</v>
      </c>
    </row>
    <row r="23" spans="1:36" ht="25.5">
      <c r="A23" s="538"/>
      <c r="B23" s="541"/>
      <c r="C23" s="543"/>
      <c r="D23" s="80" t="s">
        <v>260</v>
      </c>
      <c r="E23" s="72" t="s">
        <v>261</v>
      </c>
      <c r="F23" s="79" t="s">
        <v>262</v>
      </c>
      <c r="G23" s="549"/>
      <c r="H23" s="71" t="s">
        <v>256</v>
      </c>
      <c r="I23" s="409">
        <v>45748</v>
      </c>
      <c r="J23" s="409">
        <v>45930</v>
      </c>
      <c r="K23" s="561"/>
      <c r="L23" s="300">
        <f t="shared" si="5"/>
        <v>5.8823529411764705E-2</v>
      </c>
      <c r="M23" s="29"/>
      <c r="N23" s="367"/>
      <c r="O23" s="29"/>
      <c r="P23" s="509"/>
      <c r="Q23" s="124"/>
      <c r="R23" s="131">
        <f t="shared" si="1"/>
        <v>0</v>
      </c>
      <c r="S23" s="15"/>
      <c r="T23" s="15"/>
      <c r="U23" s="18"/>
      <c r="V23" s="509"/>
      <c r="W23" s="124"/>
      <c r="X23" s="131">
        <f t="shared" si="2"/>
        <v>0.49450549450549453</v>
      </c>
      <c r="Y23" s="15"/>
      <c r="Z23" s="15"/>
      <c r="AA23" s="18"/>
      <c r="AB23" s="509"/>
      <c r="AC23" s="124"/>
      <c r="AD23" s="131">
        <f t="shared" si="3"/>
        <v>1</v>
      </c>
      <c r="AE23" s="15"/>
      <c r="AF23" s="15"/>
      <c r="AG23" s="18"/>
      <c r="AH23" s="509"/>
      <c r="AI23" s="124"/>
      <c r="AJ23" s="131">
        <f t="shared" si="4"/>
        <v>1</v>
      </c>
    </row>
    <row r="24" spans="1:36" ht="25.5">
      <c r="A24" s="538"/>
      <c r="B24" s="541"/>
      <c r="C24" s="543"/>
      <c r="D24" s="67" t="s">
        <v>263</v>
      </c>
      <c r="E24" s="75" t="s">
        <v>264</v>
      </c>
      <c r="F24" s="71" t="s">
        <v>265</v>
      </c>
      <c r="G24" s="549"/>
      <c r="H24" s="71" t="s">
        <v>256</v>
      </c>
      <c r="I24" s="409">
        <v>45748</v>
      </c>
      <c r="J24" s="409">
        <v>45930</v>
      </c>
      <c r="K24" s="561"/>
      <c r="L24" s="300">
        <f t="shared" si="5"/>
        <v>5.8823529411764705E-2</v>
      </c>
      <c r="M24" s="29"/>
      <c r="N24" s="367"/>
      <c r="O24" s="29"/>
      <c r="P24" s="509"/>
      <c r="Q24" s="124"/>
      <c r="R24" s="131">
        <f t="shared" si="1"/>
        <v>0</v>
      </c>
      <c r="S24" s="15"/>
      <c r="T24" s="15"/>
      <c r="U24" s="18"/>
      <c r="V24" s="509"/>
      <c r="W24" s="124"/>
      <c r="X24" s="131">
        <f t="shared" si="2"/>
        <v>0.49450549450549453</v>
      </c>
      <c r="Y24" s="15"/>
      <c r="Z24" s="15"/>
      <c r="AA24" s="18"/>
      <c r="AB24" s="509"/>
      <c r="AC24" s="124"/>
      <c r="AD24" s="131">
        <f t="shared" si="3"/>
        <v>1</v>
      </c>
      <c r="AE24" s="15"/>
      <c r="AF24" s="15"/>
      <c r="AG24" s="18"/>
      <c r="AH24" s="509"/>
      <c r="AI24" s="124"/>
      <c r="AJ24" s="131">
        <f t="shared" si="4"/>
        <v>1</v>
      </c>
    </row>
    <row r="25" spans="1:36" ht="25.5">
      <c r="A25" s="538"/>
      <c r="B25" s="67" t="s">
        <v>266</v>
      </c>
      <c r="C25" s="71" t="s">
        <v>267</v>
      </c>
      <c r="D25" s="81"/>
      <c r="E25" s="82"/>
      <c r="F25" s="71" t="s">
        <v>268</v>
      </c>
      <c r="G25" s="71" t="s">
        <v>224</v>
      </c>
      <c r="H25" s="71" t="s">
        <v>112</v>
      </c>
      <c r="I25" s="409">
        <v>45691</v>
      </c>
      <c r="J25" s="410">
        <v>45807</v>
      </c>
      <c r="K25" s="561"/>
      <c r="L25" s="300">
        <f t="shared" si="5"/>
        <v>5.8823529411764705E-2</v>
      </c>
      <c r="M25" s="29"/>
      <c r="N25" s="367"/>
      <c r="O25" s="29"/>
      <c r="P25" s="509"/>
      <c r="Q25" s="124"/>
      <c r="R25" s="131">
        <f t="shared" si="1"/>
        <v>0.48275862068965519</v>
      </c>
      <c r="S25" s="15"/>
      <c r="T25" s="15"/>
      <c r="U25" s="18"/>
      <c r="V25" s="509"/>
      <c r="W25" s="124"/>
      <c r="X25" s="131">
        <f t="shared" si="2"/>
        <v>1</v>
      </c>
      <c r="Y25" s="15"/>
      <c r="Z25" s="15"/>
      <c r="AA25" s="18"/>
      <c r="AB25" s="509"/>
      <c r="AC25" s="124"/>
      <c r="AD25" s="131">
        <f t="shared" si="3"/>
        <v>1</v>
      </c>
      <c r="AE25" s="15"/>
      <c r="AF25" s="15"/>
      <c r="AG25" s="18"/>
      <c r="AH25" s="509"/>
      <c r="AI25" s="124"/>
      <c r="AJ25" s="131">
        <f t="shared" si="4"/>
        <v>1</v>
      </c>
    </row>
    <row r="26" spans="1:36" ht="76.5">
      <c r="A26" s="538"/>
      <c r="B26" s="67" t="s">
        <v>269</v>
      </c>
      <c r="C26" s="71" t="s">
        <v>270</v>
      </c>
      <c r="D26" s="81"/>
      <c r="E26" s="82"/>
      <c r="F26" s="71" t="s">
        <v>271</v>
      </c>
      <c r="G26" s="71" t="s">
        <v>224</v>
      </c>
      <c r="H26" s="71" t="s">
        <v>242</v>
      </c>
      <c r="I26" s="409">
        <v>45901</v>
      </c>
      <c r="J26" s="410">
        <v>45989</v>
      </c>
      <c r="K26" s="561"/>
      <c r="L26" s="300">
        <f t="shared" si="5"/>
        <v>5.8823529411764705E-2</v>
      </c>
      <c r="M26" s="29"/>
      <c r="N26" s="367"/>
      <c r="O26" s="29"/>
      <c r="P26" s="509"/>
      <c r="Q26" s="124"/>
      <c r="R26" s="131">
        <f t="shared" si="1"/>
        <v>0</v>
      </c>
      <c r="S26" s="15"/>
      <c r="T26" s="15"/>
      <c r="U26" s="18"/>
      <c r="V26" s="509"/>
      <c r="W26" s="124"/>
      <c r="X26" s="131">
        <f t="shared" si="2"/>
        <v>0</v>
      </c>
      <c r="Y26" s="15"/>
      <c r="Z26" s="15"/>
      <c r="AA26" s="18"/>
      <c r="AB26" s="509"/>
      <c r="AC26" s="124"/>
      <c r="AD26" s="131">
        <f t="shared" si="3"/>
        <v>0.32954545454545453</v>
      </c>
      <c r="AE26" s="15"/>
      <c r="AF26" s="15"/>
      <c r="AG26" s="18"/>
      <c r="AH26" s="509"/>
      <c r="AI26" s="124"/>
      <c r="AJ26" s="131">
        <f t="shared" si="4"/>
        <v>1</v>
      </c>
    </row>
    <row r="27" spans="1:36" ht="42" customHeight="1">
      <c r="A27" s="538"/>
      <c r="B27" s="547" t="s">
        <v>272</v>
      </c>
      <c r="C27" s="548" t="s">
        <v>273</v>
      </c>
      <c r="D27" s="83" t="s">
        <v>274</v>
      </c>
      <c r="E27" s="84" t="s">
        <v>275</v>
      </c>
      <c r="F27" s="85" t="s">
        <v>276</v>
      </c>
      <c r="G27" s="85" t="s">
        <v>112</v>
      </c>
      <c r="H27" s="85" t="s">
        <v>224</v>
      </c>
      <c r="I27" s="413">
        <v>45726</v>
      </c>
      <c r="J27" s="413">
        <v>46022</v>
      </c>
      <c r="K27" s="561"/>
      <c r="L27" s="300">
        <f t="shared" si="5"/>
        <v>5.8823529411764705E-2</v>
      </c>
      <c r="M27" s="29"/>
      <c r="N27" s="367"/>
      <c r="O27" s="29"/>
      <c r="P27" s="509"/>
      <c r="Q27" s="124"/>
      <c r="R27" s="131">
        <f t="shared" si="1"/>
        <v>7.0945945945945943E-2</v>
      </c>
      <c r="S27" s="15"/>
      <c r="T27" s="15"/>
      <c r="U27" s="18"/>
      <c r="V27" s="509"/>
      <c r="W27" s="124"/>
      <c r="X27" s="131">
        <f t="shared" si="2"/>
        <v>0.3783783783783784</v>
      </c>
      <c r="Y27" s="15"/>
      <c r="Z27" s="15"/>
      <c r="AA27" s="18"/>
      <c r="AB27" s="509"/>
      <c r="AC27" s="124"/>
      <c r="AD27" s="131">
        <f t="shared" si="3"/>
        <v>0.68918918918918914</v>
      </c>
      <c r="AE27" s="15"/>
      <c r="AF27" s="15"/>
      <c r="AG27" s="18"/>
      <c r="AH27" s="509"/>
      <c r="AI27" s="124"/>
      <c r="AJ27" s="131">
        <f t="shared" si="4"/>
        <v>1</v>
      </c>
    </row>
    <row r="28" spans="1:36" ht="38.25">
      <c r="A28" s="538"/>
      <c r="B28" s="547"/>
      <c r="C28" s="548"/>
      <c r="D28" s="83" t="s">
        <v>277</v>
      </c>
      <c r="E28" s="84" t="s">
        <v>278</v>
      </c>
      <c r="F28" s="85" t="s">
        <v>279</v>
      </c>
      <c r="G28" s="401" t="s">
        <v>224</v>
      </c>
      <c r="H28" s="401" t="s">
        <v>112</v>
      </c>
      <c r="I28" s="415">
        <v>45901</v>
      </c>
      <c r="J28" s="415">
        <v>45989</v>
      </c>
      <c r="K28" s="561"/>
      <c r="L28" s="300">
        <f t="shared" si="5"/>
        <v>5.8823529411764705E-2</v>
      </c>
      <c r="M28" s="29"/>
      <c r="N28" s="367"/>
      <c r="O28" s="29"/>
      <c r="P28" s="509"/>
      <c r="Q28" s="124"/>
      <c r="R28" s="131">
        <f t="shared" si="1"/>
        <v>0</v>
      </c>
      <c r="S28" s="15"/>
      <c r="T28" s="15"/>
      <c r="U28" s="18"/>
      <c r="V28" s="509"/>
      <c r="W28" s="124"/>
      <c r="X28" s="131">
        <f t="shared" si="2"/>
        <v>0</v>
      </c>
      <c r="Y28" s="15"/>
      <c r="Z28" s="15"/>
      <c r="AA28" s="18"/>
      <c r="AB28" s="509"/>
      <c r="AC28" s="124"/>
      <c r="AD28" s="131">
        <f t="shared" si="3"/>
        <v>0.32954545454545453</v>
      </c>
      <c r="AE28" s="15"/>
      <c r="AF28" s="15"/>
      <c r="AG28" s="18"/>
      <c r="AH28" s="509"/>
      <c r="AI28" s="124"/>
      <c r="AJ28" s="131">
        <f t="shared" si="4"/>
        <v>1</v>
      </c>
    </row>
    <row r="29" spans="1:36" ht="51">
      <c r="A29" s="538"/>
      <c r="B29" s="547"/>
      <c r="C29" s="548"/>
      <c r="D29" s="83" t="s">
        <v>280</v>
      </c>
      <c r="E29" s="84" t="s">
        <v>281</v>
      </c>
      <c r="F29" s="406" t="s">
        <v>282</v>
      </c>
      <c r="G29" s="400" t="s">
        <v>112</v>
      </c>
      <c r="H29" s="400" t="s">
        <v>224</v>
      </c>
      <c r="I29" s="416">
        <v>45726</v>
      </c>
      <c r="J29" s="416">
        <v>46022</v>
      </c>
      <c r="K29" s="561"/>
      <c r="L29" s="300">
        <f t="shared" si="5"/>
        <v>5.8823529411764705E-2</v>
      </c>
      <c r="M29" s="29"/>
      <c r="N29" s="367"/>
      <c r="O29" s="29"/>
      <c r="P29" s="509"/>
      <c r="Q29" s="124"/>
      <c r="R29" s="131">
        <f t="shared" si="1"/>
        <v>7.0945945945945943E-2</v>
      </c>
      <c r="S29" s="15"/>
      <c r="T29" s="15"/>
      <c r="U29" s="18"/>
      <c r="V29" s="509"/>
      <c r="W29" s="124"/>
      <c r="X29" s="131">
        <f t="shared" si="2"/>
        <v>0.3783783783783784</v>
      </c>
      <c r="Y29" s="15"/>
      <c r="Z29" s="15"/>
      <c r="AA29" s="18"/>
      <c r="AB29" s="509"/>
      <c r="AC29" s="124"/>
      <c r="AD29" s="131">
        <f t="shared" si="3"/>
        <v>0.68918918918918914</v>
      </c>
      <c r="AE29" s="15"/>
      <c r="AF29" s="15"/>
      <c r="AG29" s="18"/>
      <c r="AH29" s="509"/>
      <c r="AI29" s="124"/>
      <c r="AJ29" s="131">
        <f t="shared" si="4"/>
        <v>1</v>
      </c>
    </row>
    <row r="30" spans="1:36" ht="25.5">
      <c r="A30" s="538"/>
      <c r="B30" s="541" t="s">
        <v>283</v>
      </c>
      <c r="C30" s="549" t="s">
        <v>284</v>
      </c>
      <c r="D30" s="67" t="s">
        <v>285</v>
      </c>
      <c r="E30" s="75" t="s">
        <v>286</v>
      </c>
      <c r="F30" s="557" t="s">
        <v>287</v>
      </c>
      <c r="G30" s="557" t="s">
        <v>224</v>
      </c>
      <c r="H30" s="555"/>
      <c r="I30" s="411">
        <v>45870</v>
      </c>
      <c r="J30" s="410">
        <v>45961</v>
      </c>
      <c r="K30" s="561"/>
      <c r="L30" s="300">
        <f t="shared" si="5"/>
        <v>5.8823529411764705E-2</v>
      </c>
      <c r="M30" s="29"/>
      <c r="N30" s="367"/>
      <c r="O30" s="29"/>
      <c r="P30" s="509"/>
      <c r="Q30" s="124"/>
      <c r="R30" s="131">
        <f t="shared" si="1"/>
        <v>0</v>
      </c>
      <c r="S30" s="15"/>
      <c r="T30" s="15"/>
      <c r="U30" s="18"/>
      <c r="V30" s="509"/>
      <c r="W30" s="124"/>
      <c r="X30" s="131">
        <f t="shared" si="2"/>
        <v>0</v>
      </c>
      <c r="Y30" s="15"/>
      <c r="Z30" s="15"/>
      <c r="AA30" s="18"/>
      <c r="AB30" s="509"/>
      <c r="AC30" s="124"/>
      <c r="AD30" s="131">
        <f t="shared" si="3"/>
        <v>0.65934065934065933</v>
      </c>
      <c r="AE30" s="15"/>
      <c r="AF30" s="15"/>
      <c r="AG30" s="18"/>
      <c r="AH30" s="509"/>
      <c r="AI30" s="124"/>
      <c r="AJ30" s="131">
        <f t="shared" si="4"/>
        <v>1</v>
      </c>
    </row>
    <row r="31" spans="1:36" ht="31.5" customHeight="1">
      <c r="A31" s="538"/>
      <c r="B31" s="541"/>
      <c r="C31" s="549"/>
      <c r="D31" s="67" t="s">
        <v>288</v>
      </c>
      <c r="E31" s="75" t="s">
        <v>289</v>
      </c>
      <c r="F31" s="557"/>
      <c r="G31" s="557"/>
      <c r="H31" s="555"/>
      <c r="I31" s="411">
        <v>45870</v>
      </c>
      <c r="J31" s="410">
        <v>45961</v>
      </c>
      <c r="K31" s="561"/>
      <c r="L31" s="300">
        <f t="shared" si="5"/>
        <v>5.8823529411764705E-2</v>
      </c>
      <c r="M31" s="29"/>
      <c r="N31" s="367"/>
      <c r="O31" s="29"/>
      <c r="P31" s="509"/>
      <c r="Q31" s="124"/>
      <c r="R31" s="131">
        <f t="shared" si="1"/>
        <v>0</v>
      </c>
      <c r="S31" s="15"/>
      <c r="T31" s="15"/>
      <c r="U31" s="18"/>
      <c r="V31" s="509"/>
      <c r="W31" s="124"/>
      <c r="X31" s="131">
        <f t="shared" si="2"/>
        <v>0</v>
      </c>
      <c r="Y31" s="15"/>
      <c r="Z31" s="15"/>
      <c r="AA31" s="18"/>
      <c r="AB31" s="509"/>
      <c r="AC31" s="124"/>
      <c r="AD31" s="131">
        <f t="shared" si="3"/>
        <v>0.65934065934065933</v>
      </c>
      <c r="AE31" s="15"/>
      <c r="AF31" s="15"/>
      <c r="AG31" s="18"/>
      <c r="AH31" s="509"/>
      <c r="AI31" s="124"/>
      <c r="AJ31" s="131">
        <f t="shared" si="4"/>
        <v>1</v>
      </c>
    </row>
    <row r="32" spans="1:36" ht="46.5" customHeight="1">
      <c r="A32" s="538"/>
      <c r="B32" s="541" t="s">
        <v>290</v>
      </c>
      <c r="C32" s="549" t="s">
        <v>291</v>
      </c>
      <c r="D32" s="67" t="s">
        <v>292</v>
      </c>
      <c r="E32" s="75" t="s">
        <v>293</v>
      </c>
      <c r="F32" s="549" t="s">
        <v>294</v>
      </c>
      <c r="G32" s="549" t="s">
        <v>224</v>
      </c>
      <c r="H32" s="555"/>
      <c r="I32" s="409">
        <v>45901</v>
      </c>
      <c r="J32" s="409">
        <v>45989</v>
      </c>
      <c r="K32" s="561"/>
      <c r="L32" s="300">
        <f t="shared" si="5"/>
        <v>5.8823529411764705E-2</v>
      </c>
      <c r="M32" s="29"/>
      <c r="N32" s="367"/>
      <c r="O32" s="29"/>
      <c r="P32" s="509"/>
      <c r="Q32" s="124"/>
      <c r="R32" s="131">
        <f t="shared" si="1"/>
        <v>0</v>
      </c>
      <c r="S32" s="15"/>
      <c r="T32" s="15"/>
      <c r="U32" s="18"/>
      <c r="V32" s="509"/>
      <c r="W32" s="124"/>
      <c r="X32" s="131">
        <f t="shared" si="2"/>
        <v>0</v>
      </c>
      <c r="Y32" s="15"/>
      <c r="Z32" s="15"/>
      <c r="AA32" s="18"/>
      <c r="AB32" s="509"/>
      <c r="AC32" s="124"/>
      <c r="AD32" s="131">
        <f t="shared" si="3"/>
        <v>0.32954545454545453</v>
      </c>
      <c r="AE32" s="15"/>
      <c r="AF32" s="15"/>
      <c r="AG32" s="18"/>
      <c r="AH32" s="509"/>
      <c r="AI32" s="124"/>
      <c r="AJ32" s="131">
        <f t="shared" si="4"/>
        <v>1</v>
      </c>
    </row>
    <row r="33" spans="1:36" ht="45.75" customHeight="1" thickBot="1">
      <c r="A33" s="546"/>
      <c r="B33" s="550"/>
      <c r="C33" s="551"/>
      <c r="D33" s="76" t="s">
        <v>295</v>
      </c>
      <c r="E33" s="77" t="s">
        <v>296</v>
      </c>
      <c r="F33" s="551"/>
      <c r="G33" s="551"/>
      <c r="H33" s="556"/>
      <c r="I33" s="409">
        <v>45901</v>
      </c>
      <c r="J33" s="409">
        <v>45989</v>
      </c>
      <c r="K33" s="563"/>
      <c r="L33" s="375">
        <f t="shared" si="5"/>
        <v>5.8823529411764705E-2</v>
      </c>
      <c r="M33" s="221"/>
      <c r="N33" s="369"/>
      <c r="O33" s="221"/>
      <c r="P33" s="503"/>
      <c r="Q33" s="135"/>
      <c r="R33" s="131">
        <f t="shared" si="1"/>
        <v>0</v>
      </c>
      <c r="S33" s="138"/>
      <c r="T33" s="138"/>
      <c r="U33" s="139"/>
      <c r="V33" s="503"/>
      <c r="W33" s="135"/>
      <c r="X33" s="131">
        <f t="shared" si="2"/>
        <v>0</v>
      </c>
      <c r="Y33" s="138"/>
      <c r="Z33" s="138"/>
      <c r="AA33" s="139"/>
      <c r="AB33" s="503"/>
      <c r="AC33" s="135"/>
      <c r="AD33" s="131">
        <f t="shared" si="3"/>
        <v>0.32954545454545453</v>
      </c>
      <c r="AE33" s="138"/>
      <c r="AF33" s="138"/>
      <c r="AG33" s="139"/>
      <c r="AH33" s="503"/>
      <c r="AI33" s="135"/>
      <c r="AJ33" s="131">
        <f t="shared" si="4"/>
        <v>1</v>
      </c>
    </row>
    <row r="34" spans="1:36" ht="17.25" thickBot="1">
      <c r="K34" s="381">
        <f>SUM(K7:K33)</f>
        <v>1</v>
      </c>
      <c r="M34" s="473" t="s">
        <v>158</v>
      </c>
      <c r="N34" s="474"/>
      <c r="O34" s="474"/>
      <c r="P34" s="117">
        <f>(P7*$K7)+(P15*$K15)+(P17*$K17)</f>
        <v>0</v>
      </c>
      <c r="Q34" s="137">
        <f>((Q7*$L7)+(Q8*$L8)+(Q9*$L9)+(Q10*$L10)+(Q11*$L11)+(Q12*$L12)+(Q13*$L13)+(Q14*$L14))*$K7+((Q15*$L15)+(Q16*$L16))*$K15+((Q17*$L17)+(Q18*$L18)+(Q19*$L19)+(Q20*$L20)+(Q21*$L21)+(Q22*$L22)+(Q23*$L23)+(Q24*$L24)+(Q25*$L25)+(Q26*$L26)+(Q27*$L27)+(Q28*$L28)+(Q29*$L29)+(Q30*$L30)+(Q31*$L31)+(Q32*$L32)+(Q33*$L33))*$K17</f>
        <v>0</v>
      </c>
      <c r="R34" s="302">
        <f>((R7*$L7)+(R8*$L8)+(R9*$L9)+(R10*$L10)+(R11*$L11)+(R12*$L12)+(R13*$L13)+(R14*$L14))*$K7+((R15*$L15)+(R16*$L16))*$K15+((R17*$L17)+(R18*$L18)+(R19*$L19)+(R20*$L20)+(R21*$L21)+(R22*$L22)+(R23*$L23)+(R24*$L24)+(R25*$L25)+(R26*$L26)+(R27*$L27)+(R28*$L28)+(R29*$L29)+(R30*$L30)+(R31*$L31)+(R32*$L32)+(R33*$L33))*$K17</f>
        <v>0.16378768494790613</v>
      </c>
      <c r="S34" s="35"/>
      <c r="T34" s="33"/>
      <c r="U34" s="2"/>
      <c r="V34" s="117">
        <f>(V7*$K7)+(V15*$K15)+(V17*$K17)</f>
        <v>0</v>
      </c>
      <c r="W34" s="137">
        <f>((W7*$L7)+(W8*$L8)+(W9*$L9)+(W10*$L10)+(W11*$L11)+(W12*$L12)+(W13*$L13)+(W14*$L14))*$K7+((W15*$L15)+(W16*$L16))*$K15+((W17*$L17)+(W18*$L18)+(W19*$L19)+(W20*$L20)+(W21*$L21)+(W22*$L22)+(W23*$L23)+(W24*$L24)+(W25*$L25)+(W26*$L26)+(W27*$L27)+(W28*$L28)+(W29*$L29)+(W30*$L30)+(W31*$L31)+(W32*$L32)+(W33*$L33))*$K17</f>
        <v>0</v>
      </c>
      <c r="X34" s="302">
        <f>((X7*$L7)+(X8*$L8)+(X9*$L9)+(X10*$L10)+(X11*$L11)+(X12*$L12)+(X13*$L13)+(X14*$L14))*$K7+((X15*$L15)+(X16*$L16))*$K15+((X17*$L17)+(X18*$L18)+(X19*$L19)+(X20*$L20)+(X21*$L21)+(X22*$L22)+(X23*$L23)+(X24*$L24)+(X25*$L25)+(X26*$L26)+(X27*$L27)+(X28*$L28)+(X29*$L29)+(X30*$L30)+(X31*$L31)+(X32*$L32)+(X33*$L33))*$K17</f>
        <v>0.4432463082202388</v>
      </c>
      <c r="Y34" s="2"/>
      <c r="Z34" s="2"/>
      <c r="AA34" s="2"/>
      <c r="AB34" s="117">
        <f>(AB7*$K7)+(AB15*$K15)+(AB17*$K17)</f>
        <v>0</v>
      </c>
      <c r="AC34" s="137">
        <f>((AC7*$L7)+(AC8*$L8)+(AC9*$L9)+(AC10*$L10)+(AC11*$L11)+(AC12*$L12)+(AC13*$L13)+(AC14*$L14))*$K7+((AC15*$L15)+(AC16*$L16))*$K15+((AC17*$L17)+(AC18*$L18)+(AC19*$L19)+(AC20*$L20)+(AC21*$L21)+(AC22*$L22)+(AC23*$L23)+(AC24*$L24)+(AC25*$L25)+(AC26*$L26)+(AC27*$L27)+(AC28*$L28)+(AC29*$L29)+(AC30*$L30)+(AC31*$L31)+(AC32*$L32)+(AC33*$L33))*$K17</f>
        <v>0</v>
      </c>
      <c r="AD34" s="302">
        <f>((AD7*$L7)+(AD8*$L8)+(AD9*$L9)+(AD10*$L10)+(AD11*$L11)+(AD12*$L12)+(AD13*$L13)+(AD14*$L14))*$K7+((AD15*$L15)+(AD16*$L16))*$K15+((AD17*$L17)+(AD18*$L18)+(AD19*$L19)+(AD20*$L20)+(AD21*$L21)+(AD22*$L22)+(AD23*$L23)+(AD24*$L24)+(AD25*$L25)+(AD26*$L26)+(AD27*$L27)+(AD28*$L28)+(AD29*$L29)+(AD30*$L30)+(AD31*$L31)+(AD32*$L32)+(AD33*$L33))*$K17</f>
        <v>0.83238956259458063</v>
      </c>
      <c r="AE34" s="2"/>
      <c r="AF34" s="2"/>
      <c r="AG34" s="2"/>
      <c r="AH34" s="117">
        <f>(AH7*$K7)+(AH15*$K15)+(AH17*$K17)</f>
        <v>0</v>
      </c>
      <c r="AI34" s="137">
        <f>((AI7*$L7)+(AI8*$L8)+(AI9*$L9)+(AI10*$L10)+(AI11*$L11)+(AI12*$L12)+(AI13*$L13)+(AI14*$L14))*$K7+((AI15*$L15)+(AI16*$L16))*$K15+((AI17*$L17)+(AI18*$L18)+(AI19*$L19)+(AI20*$L20)+(AI21*$L21)+(AI22*$L22)+(AI23*$L23)+(AI24*$L24)+(AI25*$L25)+(AI26*$L26)+(AI27*$L27)+(AI28*$L28)+(AI29*$L29)+(AI30*$L30)+(AI31*$L31)+(AI32*$L32)+(AI33*$L33))*$K17</f>
        <v>0</v>
      </c>
      <c r="AJ34" s="382">
        <f>((AJ7*$L7)+(AJ8*$L8)+(AJ9*$L9)+(AJ10*$L10)+(AJ11*$L11)+(AJ12*$L12)+(AJ13*$L13)+(AJ14*$L14))*$K7+((AJ15*$L15)+(AJ16*$L16))*$K15+((AJ17*$L17)+(AJ18*$L18)+(AJ19*$L19)+(AJ20*$L20)+(AJ21*$L21)+(AJ22*$L22)+(AJ23*$L23)+(AJ24*$L24)+(AJ25*$L25)+(AJ26*$L26)+(AJ27*$L27)+(AJ28*$L28)+(AJ29*$L29)+(AJ30*$L30)+(AJ31*$L31)+(AJ32*$L32)+(AJ33*$L33))*$K17</f>
        <v>1</v>
      </c>
    </row>
    <row r="1048576" spans="12:12">
      <c r="L1048576" s="300"/>
    </row>
  </sheetData>
  <mergeCells count="62">
    <mergeCell ref="AB15:AB16"/>
    <mergeCell ref="AB17:AB33"/>
    <mergeCell ref="AH7:AH14"/>
    <mergeCell ref="AH15:AH16"/>
    <mergeCell ref="AH17:AH33"/>
    <mergeCell ref="M34:O34"/>
    <mergeCell ref="K7:K14"/>
    <mergeCell ref="K15:K16"/>
    <mergeCell ref="K17:K33"/>
    <mergeCell ref="P7:P14"/>
    <mergeCell ref="P15:P16"/>
    <mergeCell ref="P17:P33"/>
    <mergeCell ref="H18:H19"/>
    <mergeCell ref="B21:B24"/>
    <mergeCell ref="V7:V14"/>
    <mergeCell ref="V15:V16"/>
    <mergeCell ref="V17:V33"/>
    <mergeCell ref="H32:H33"/>
    <mergeCell ref="B30:B31"/>
    <mergeCell ref="C30:C31"/>
    <mergeCell ref="F30:F31"/>
    <mergeCell ref="G30:G31"/>
    <mergeCell ref="H30:H31"/>
    <mergeCell ref="G10:G12"/>
    <mergeCell ref="B13:B14"/>
    <mergeCell ref="C13:C14"/>
    <mergeCell ref="Y5:AC5"/>
    <mergeCell ref="AE5:AI5"/>
    <mergeCell ref="AB7:AB14"/>
    <mergeCell ref="M5:Q5"/>
    <mergeCell ref="S5:W5"/>
    <mergeCell ref="A15:A16"/>
    <mergeCell ref="A17:A33"/>
    <mergeCell ref="B17:B19"/>
    <mergeCell ref="C17:C19"/>
    <mergeCell ref="G18:G19"/>
    <mergeCell ref="B27:B29"/>
    <mergeCell ref="C27:C29"/>
    <mergeCell ref="C21:C24"/>
    <mergeCell ref="G21:G24"/>
    <mergeCell ref="B32:B33"/>
    <mergeCell ref="C32:C33"/>
    <mergeCell ref="F32:F33"/>
    <mergeCell ref="G32:G33"/>
    <mergeCell ref="A7:A14"/>
    <mergeCell ref="B7:B8"/>
    <mergeCell ref="C7:C8"/>
    <mergeCell ref="B10:B12"/>
    <mergeCell ref="C10:C12"/>
    <mergeCell ref="B5:C5"/>
    <mergeCell ref="D5:E5"/>
    <mergeCell ref="G5:H5"/>
    <mergeCell ref="B6:C6"/>
    <mergeCell ref="D6:E6"/>
    <mergeCell ref="B1:H2"/>
    <mergeCell ref="I1:J2"/>
    <mergeCell ref="A3:A4"/>
    <mergeCell ref="B3:C4"/>
    <mergeCell ref="D3:E4"/>
    <mergeCell ref="F3:F4"/>
    <mergeCell ref="G3:H4"/>
    <mergeCell ref="I3:J3"/>
  </mergeCells>
  <conditionalFormatting sqref="Q7:Q33">
    <cfRule type="containsBlanks" dxfId="15" priority="17">
      <formula>LEN(TRIM(Q7))=0</formula>
    </cfRule>
    <cfRule type="expression" dxfId="14" priority="18">
      <formula>Q7&gt;=(R7*0.9)</formula>
    </cfRule>
    <cfRule type="expression" dxfId="13" priority="19">
      <formula>AND(Q7&lt;(R7*0.9),Q7&gt;=(R7*0.75))</formula>
    </cfRule>
    <cfRule type="expression" dxfId="12" priority="20">
      <formula>(Q7&lt;(R7*0.75))</formula>
    </cfRule>
  </conditionalFormatting>
  <conditionalFormatting sqref="W7:W33">
    <cfRule type="containsBlanks" dxfId="11" priority="9">
      <formula>LEN(TRIM(W7))=0</formula>
    </cfRule>
    <cfRule type="expression" dxfId="10" priority="10">
      <formula>W7&gt;=(X7*0.9)</formula>
    </cfRule>
    <cfRule type="expression" dxfId="9" priority="11">
      <formula>AND(W7&lt;(X7*0.9),W7&gt;=(X7*0.75))</formula>
    </cfRule>
    <cfRule type="expression" dxfId="8" priority="12">
      <formula>(W7&lt;(X7*0.75))</formula>
    </cfRule>
  </conditionalFormatting>
  <conditionalFormatting sqref="AC7:AC33">
    <cfRule type="containsBlanks" dxfId="7" priority="5">
      <formula>LEN(TRIM(AC7))=0</formula>
    </cfRule>
    <cfRule type="expression" dxfId="6" priority="6">
      <formula>AC7&gt;=(AD7*0.9)</formula>
    </cfRule>
    <cfRule type="expression" dxfId="5" priority="7">
      <formula>AND(AC7&lt;(AD7*0.9),AC7&gt;=(AD7*0.75))</formula>
    </cfRule>
    <cfRule type="expression" dxfId="4" priority="8">
      <formula>(AC7&lt;(AD7*0.75))</formula>
    </cfRule>
  </conditionalFormatting>
  <conditionalFormatting sqref="AI7:AI33">
    <cfRule type="containsBlanks" dxfId="3" priority="1">
      <formula>LEN(TRIM(AI7))=0</formula>
    </cfRule>
    <cfRule type="expression" dxfId="2" priority="2">
      <formula>AI7&gt;=(AJ7*0.9)</formula>
    </cfRule>
    <cfRule type="expression" dxfId="1" priority="3">
      <formula>AND(AI7&lt;(AJ7*0.9),AI7&gt;=(AJ7*0.75))</formula>
    </cfRule>
    <cfRule type="expression" dxfId="0" priority="4">
      <formula>(AI7&lt;(AJ7*0.75))</formula>
    </cfRule>
  </conditionalFormatting>
  <dataValidations xWindow="971" yWindow="488" count="7">
    <dataValidation allowBlank="1" showInputMessage="1" showErrorMessage="1" promptTitle="Avance esperado actividad" prompt="Se visualiza el avance esperado cuantitativo de la actividad_x000a_" sqref="R6 AJ6 AD6 X6" xr:uid="{F85C6CD3-CCD1-4F8A-A56B-ACFE9710E2BA}"/>
    <dataValidation allowBlank="1" showInputMessage="1" showErrorMessage="1" promptTitle="Evidencia" prompt="Relacionar el nombre de la evidencia incluida en la carpeta compartida por la OAP. que permita validar el cumplimiento de la actividad: EV1 XXXXX , EV2 XXXXXXX (Nombres cortos) _x000a_ " sqref="M6:M8 S6:S8 Y6:Y8 AE6:AE8" xr:uid="{BB1190D0-9FB2-4E88-A3EE-72D9A3E79885}"/>
    <dataValidation allowBlank="1" showInputMessage="1" showErrorMessage="1" promptTitle="Análisis Cualitativo" prompt="Se debe describir la gestión realizada durante el periodo reportado fechas, actividades relevante  y en caso de que aplique que falta para cumplir el 100%" sqref="N6:N8 T6:T8 Z6:Z8 AF6:AF8" xr:uid="{3EF9A979-6996-4E49-9D5A-C97CB472C9FC}"/>
    <dataValidation allowBlank="1" showInputMessage="1" showErrorMessage="1" promptTitle="Valdiación OAP" prompt="Se insluye una breve descripción del avance realizado por OAP a las evidencias, análisis cualitativo, análisis cuantitativo. " sqref="O6:O8 AA6:AA8 U6:U8 AG6:AG8" xr:uid="{017672E7-0DDD-44FA-BC0E-FF661CCC7F7C}"/>
    <dataValidation allowBlank="1" showInputMessage="1" showErrorMessage="1" promptTitle="Avance real acumulado acción" prompt="Reportar el avance real cuantitativo y acumulado de la acción " sqref="AB6:AB7 V6:V7 P6:P7 AH6:AH7" xr:uid="{8298CCF9-11F6-40A0-808F-3C1BC784085A}"/>
    <dataValidation allowBlank="1" showInputMessage="1" showErrorMessage="1" promptTitle="Avance real actividad" prompt="Reportar el avance real cuantitativo y acumulado de la actividad" sqref="AC6 Q6 W6 AI6" xr:uid="{6FDB6F07-B9A9-47C8-A57D-8FC0B3E4F5FA}"/>
    <dataValidation allowBlank="1" showInputMessage="1" showErrorMessage="1" promptTitle="Avance esperado acción" prompt="Se visualiza el avance esperado cuantitativo de la acción" sqref="X7:X33 R7:R33 AD7:AD33 AJ7:AJ33" xr:uid="{F02939AE-9515-4E73-8A91-1DAB77680A41}"/>
  </dataValidations>
  <pageMargins left="0.7" right="0.7" top="0.75" bottom="0.75" header="0.3" footer="0.3"/>
  <pageSetup orientation="portrait" horizontalDpi="4294967292"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B5D98-C826-FF4E-BFE4-03F70E2D5B0C}">
  <sheetPr>
    <tabColor theme="9" tint="-0.499984740745262"/>
  </sheetPr>
  <dimension ref="B3:AZ42"/>
  <sheetViews>
    <sheetView showGridLines="0" zoomScale="49" zoomScaleNormal="69" workbookViewId="0"/>
  </sheetViews>
  <sheetFormatPr defaultColWidth="11.42578125" defaultRowHeight="16.5"/>
  <cols>
    <col min="2" max="2" width="7.85546875" customWidth="1"/>
    <col min="3" max="3" width="31.85546875" style="103" customWidth="1"/>
    <col min="4" max="4" width="79" style="102" customWidth="1"/>
    <col min="5" max="5" width="51.140625" style="102" customWidth="1"/>
    <col min="6" max="6" width="26.42578125" style="102" customWidth="1"/>
    <col min="7" max="7" width="46.5703125" style="102" customWidth="1"/>
    <col min="8" max="8" width="26.5703125" style="104" customWidth="1"/>
    <col min="9" max="9" width="29.42578125" style="102" customWidth="1"/>
    <col min="10" max="10" width="19.42578125" style="102" bestFit="1" customWidth="1"/>
    <col min="11" max="11" width="19.140625" style="102" customWidth="1"/>
    <col min="12" max="12" width="22.140625" style="102" customWidth="1"/>
    <col min="13" max="13" width="21.7109375" customWidth="1"/>
    <col min="14" max="15" width="28.140625" customWidth="1"/>
    <col min="16" max="16" width="39.28515625" customWidth="1"/>
    <col min="17" max="17" width="35.140625" customWidth="1"/>
    <col min="18" max="19" width="25.42578125" customWidth="1"/>
    <col min="20" max="20" width="24.85546875" customWidth="1"/>
    <col min="21" max="21" width="37.28515625" customWidth="1"/>
    <col min="22" max="22" width="15.42578125" customWidth="1"/>
    <col min="23" max="23" width="27.5703125" customWidth="1"/>
    <col min="24" max="24" width="30.85546875" customWidth="1"/>
    <col min="25" max="25" width="26.140625" customWidth="1"/>
    <col min="26" max="26" width="27.85546875" customWidth="1"/>
    <col min="28" max="28" width="20" customWidth="1"/>
    <col min="29" max="29" width="21.5703125" customWidth="1"/>
    <col min="30" max="30" width="37" customWidth="1"/>
    <col min="31" max="31" width="16.42578125" customWidth="1"/>
    <col min="32" max="33" width="30.140625" customWidth="1"/>
    <col min="34" max="34" width="17.42578125" customWidth="1"/>
    <col min="35" max="35" width="19.7109375" customWidth="1"/>
    <col min="37" max="37" width="21.42578125" customWidth="1"/>
    <col min="38" max="38" width="20" customWidth="1"/>
    <col min="39" max="39" width="39.28515625" customWidth="1"/>
    <col min="40" max="40" width="17.5703125" customWidth="1"/>
    <col min="41" max="42" width="29.5703125" customWidth="1"/>
    <col min="43" max="43" width="28.7109375" customWidth="1"/>
    <col min="44" max="44" width="18.28515625" customWidth="1"/>
    <col min="46" max="46" width="17.140625" customWidth="1"/>
    <col min="47" max="47" width="18.42578125" customWidth="1"/>
    <col min="48" max="48" width="25.28515625" customWidth="1"/>
    <col min="50" max="50" width="19.140625" customWidth="1"/>
    <col min="51" max="51" width="20.5703125" customWidth="1"/>
    <col min="52" max="52" width="49.42578125" customWidth="1"/>
  </cols>
  <sheetData>
    <row r="3" spans="3:10">
      <c r="C3" s="617"/>
    </row>
    <row r="4" spans="3:10">
      <c r="C4" s="617"/>
    </row>
    <row r="5" spans="3:10">
      <c r="C5" s="617"/>
    </row>
    <row r="6" spans="3:10">
      <c r="C6" s="617"/>
    </row>
    <row r="8" spans="3:10" ht="17.25" thickBot="1"/>
    <row r="9" spans="3:10" ht="17.25" thickBot="1">
      <c r="C9" s="564" t="s">
        <v>297</v>
      </c>
      <c r="D9" s="637"/>
      <c r="E9" s="571" t="s">
        <v>298</v>
      </c>
      <c r="F9" s="572"/>
      <c r="G9" s="572"/>
      <c r="H9" s="572"/>
      <c r="I9" s="572"/>
      <c r="J9" s="573"/>
    </row>
    <row r="10" spans="3:10" ht="17.25" thickBot="1">
      <c r="C10" s="238"/>
      <c r="D10" s="238"/>
      <c r="E10" s="238"/>
      <c r="F10" s="238"/>
      <c r="G10" s="238"/>
      <c r="H10" s="238"/>
      <c r="I10" s="238"/>
      <c r="J10" s="238"/>
    </row>
    <row r="11" spans="3:10">
      <c r="C11" s="564" t="s">
        <v>299</v>
      </c>
      <c r="D11" s="637"/>
      <c r="E11" s="565" t="s">
        <v>300</v>
      </c>
      <c r="F11" s="566"/>
      <c r="G11" s="566"/>
      <c r="H11" s="566"/>
      <c r="I11" s="566"/>
      <c r="J11" s="567"/>
    </row>
    <row r="12" spans="3:10" ht="17.25" thickBot="1">
      <c r="C12" s="637"/>
      <c r="D12" s="637"/>
      <c r="E12" s="568"/>
      <c r="F12" s="569"/>
      <c r="G12" s="569"/>
      <c r="H12" s="569"/>
      <c r="I12" s="569"/>
      <c r="J12" s="570"/>
    </row>
    <row r="13" spans="3:10" ht="17.25" thickBot="1">
      <c r="C13" s="399"/>
      <c r="D13" s="399"/>
      <c r="E13" s="238"/>
      <c r="F13" s="238"/>
      <c r="G13" s="238"/>
      <c r="H13" s="238"/>
      <c r="I13" s="238"/>
      <c r="J13" s="238"/>
    </row>
    <row r="14" spans="3:10">
      <c r="C14" s="564" t="s">
        <v>301</v>
      </c>
      <c r="D14" s="637"/>
      <c r="E14" s="565" t="s">
        <v>302</v>
      </c>
      <c r="F14" s="566"/>
      <c r="G14" s="566"/>
      <c r="H14" s="566"/>
      <c r="I14" s="566"/>
      <c r="J14" s="567"/>
    </row>
    <row r="15" spans="3:10">
      <c r="C15" s="637"/>
      <c r="D15" s="637"/>
      <c r="E15" s="574"/>
      <c r="F15" s="638"/>
      <c r="G15" s="638"/>
      <c r="H15" s="638"/>
      <c r="I15" s="638"/>
      <c r="J15" s="575"/>
    </row>
    <row r="16" spans="3:10" ht="17.25" thickBot="1">
      <c r="C16" s="637"/>
      <c r="D16" s="637"/>
      <c r="E16" s="568"/>
      <c r="F16" s="569"/>
      <c r="G16" s="569"/>
      <c r="H16" s="569"/>
      <c r="I16" s="569"/>
      <c r="J16" s="570"/>
    </row>
    <row r="17" spans="2:52" ht="17.25" thickBot="1">
      <c r="C17" s="399"/>
      <c r="D17" s="399"/>
      <c r="E17" s="238"/>
      <c r="F17" s="238"/>
      <c r="G17" s="238"/>
      <c r="H17" s="238"/>
      <c r="I17" s="238"/>
      <c r="J17" s="238"/>
    </row>
    <row r="18" spans="2:52">
      <c r="C18" s="564" t="s">
        <v>303</v>
      </c>
      <c r="D18" s="637"/>
      <c r="E18" s="565" t="s">
        <v>304</v>
      </c>
      <c r="F18" s="566"/>
      <c r="G18" s="566"/>
      <c r="H18" s="566"/>
      <c r="I18" s="566"/>
      <c r="J18" s="567"/>
    </row>
    <row r="19" spans="2:52" ht="17.25" thickBot="1">
      <c r="C19" s="637"/>
      <c r="D19" s="637"/>
      <c r="E19" s="568"/>
      <c r="F19" s="569"/>
      <c r="G19" s="569"/>
      <c r="H19" s="569"/>
      <c r="I19" s="569"/>
      <c r="J19" s="570"/>
    </row>
    <row r="20" spans="2:52">
      <c r="C20"/>
      <c r="D20"/>
      <c r="E20" s="239"/>
      <c r="F20" s="239"/>
      <c r="G20" s="239"/>
      <c r="H20" s="239"/>
      <c r="I20" s="239"/>
      <c r="J20" s="239"/>
    </row>
    <row r="21" spans="2:52">
      <c r="C21"/>
      <c r="D21"/>
      <c r="E21" s="239"/>
      <c r="F21" s="239"/>
      <c r="G21" s="239"/>
      <c r="H21" s="239"/>
      <c r="I21" s="239"/>
      <c r="J21" s="239"/>
    </row>
    <row r="22" spans="2:52" ht="17.25" thickBot="1">
      <c r="C22"/>
      <c r="D22"/>
      <c r="E22" s="239"/>
      <c r="F22" s="239"/>
      <c r="G22" s="239"/>
      <c r="H22" s="239"/>
      <c r="I22" s="239"/>
      <c r="J22" s="239"/>
    </row>
    <row r="23" spans="2:52" ht="17.25" customHeight="1" thickBot="1">
      <c r="C23"/>
      <c r="D23"/>
      <c r="E23" s="239"/>
      <c r="F23" s="239"/>
      <c r="G23" s="239"/>
      <c r="H23" s="239"/>
      <c r="I23" s="239"/>
      <c r="J23" s="239"/>
      <c r="M23" s="576" t="s">
        <v>2</v>
      </c>
      <c r="N23" s="577"/>
      <c r="O23" s="577"/>
      <c r="P23" s="577"/>
      <c r="Q23" s="577"/>
      <c r="R23" s="577"/>
      <c r="S23" s="577"/>
      <c r="T23" s="577"/>
      <c r="U23" s="577"/>
      <c r="V23" s="576" t="s">
        <v>3</v>
      </c>
      <c r="W23" s="577"/>
      <c r="X23" s="577"/>
      <c r="Y23" s="577"/>
      <c r="Z23" s="577"/>
      <c r="AA23" s="577"/>
      <c r="AB23" s="577"/>
      <c r="AC23" s="577"/>
      <c r="AD23" s="577"/>
      <c r="AE23" s="576" t="s">
        <v>4</v>
      </c>
      <c r="AF23" s="577"/>
      <c r="AG23" s="577"/>
      <c r="AH23" s="577"/>
      <c r="AI23" s="577"/>
      <c r="AJ23" s="577"/>
      <c r="AK23" s="577"/>
      <c r="AL23" s="577"/>
      <c r="AM23" s="577"/>
      <c r="AN23" s="576" t="s">
        <v>5</v>
      </c>
      <c r="AO23" s="577"/>
      <c r="AP23" s="577"/>
      <c r="AQ23" s="577"/>
      <c r="AR23" s="577"/>
      <c r="AS23" s="577"/>
      <c r="AT23" s="577"/>
      <c r="AU23" s="577"/>
      <c r="AV23" s="577"/>
      <c r="AW23" s="577"/>
      <c r="AX23" s="577"/>
      <c r="AY23" s="577"/>
      <c r="AZ23" s="578"/>
    </row>
    <row r="24" spans="2:52" ht="27.75" customHeight="1" thickBot="1">
      <c r="C24"/>
      <c r="D24"/>
      <c r="E24" s="239"/>
      <c r="F24" s="239"/>
      <c r="G24" s="239"/>
      <c r="H24" s="239"/>
      <c r="I24" s="239"/>
      <c r="J24" s="239"/>
      <c r="M24" s="579" t="s">
        <v>305</v>
      </c>
      <c r="N24" s="580"/>
      <c r="O24" s="580"/>
      <c r="P24" s="580"/>
      <c r="Q24" s="581"/>
      <c r="R24" s="582" t="s">
        <v>306</v>
      </c>
      <c r="S24" s="583"/>
      <c r="T24" s="583"/>
      <c r="U24" s="584"/>
      <c r="V24" s="579" t="s">
        <v>305</v>
      </c>
      <c r="W24" s="580"/>
      <c r="X24" s="580"/>
      <c r="Y24" s="580"/>
      <c r="Z24" s="581"/>
      <c r="AA24" s="582" t="s">
        <v>306</v>
      </c>
      <c r="AB24" s="583"/>
      <c r="AC24" s="583"/>
      <c r="AD24" s="584"/>
      <c r="AE24" s="579" t="s">
        <v>305</v>
      </c>
      <c r="AF24" s="580"/>
      <c r="AG24" s="580"/>
      <c r="AH24" s="580"/>
      <c r="AI24" s="581"/>
      <c r="AJ24" s="582" t="s">
        <v>306</v>
      </c>
      <c r="AK24" s="583"/>
      <c r="AL24" s="583"/>
      <c r="AM24" s="584"/>
      <c r="AN24" s="579" t="s">
        <v>305</v>
      </c>
      <c r="AO24" s="580"/>
      <c r="AP24" s="580"/>
      <c r="AQ24" s="580"/>
      <c r="AR24" s="581"/>
      <c r="AS24" s="582" t="s">
        <v>306</v>
      </c>
      <c r="AT24" s="583"/>
      <c r="AU24" s="583"/>
      <c r="AV24" s="584"/>
      <c r="AW24" s="585" t="s">
        <v>307</v>
      </c>
      <c r="AX24" s="586"/>
      <c r="AY24" s="586"/>
      <c r="AZ24" s="587"/>
    </row>
    <row r="25" spans="2:52" s="105" customFormat="1" ht="120.75" customHeight="1" thickBot="1">
      <c r="B25" s="290" t="s">
        <v>308</v>
      </c>
      <c r="C25" s="290" t="s">
        <v>309</v>
      </c>
      <c r="D25" s="290" t="s">
        <v>310</v>
      </c>
      <c r="E25" s="290" t="s">
        <v>311</v>
      </c>
      <c r="F25" s="290" t="s">
        <v>312</v>
      </c>
      <c r="G25" s="290" t="s">
        <v>313</v>
      </c>
      <c r="H25" s="290" t="s">
        <v>314</v>
      </c>
      <c r="I25" s="290" t="s">
        <v>315</v>
      </c>
      <c r="J25" s="290" t="s">
        <v>28</v>
      </c>
      <c r="K25" s="290" t="s">
        <v>316</v>
      </c>
      <c r="L25" s="290" t="s">
        <v>317</v>
      </c>
      <c r="M25" s="262" t="s">
        <v>318</v>
      </c>
      <c r="N25" s="263" t="s">
        <v>319</v>
      </c>
      <c r="O25" s="269" t="s">
        <v>320</v>
      </c>
      <c r="P25" s="291" t="s">
        <v>321</v>
      </c>
      <c r="Q25" s="268" t="s">
        <v>322</v>
      </c>
      <c r="R25" s="246" t="s">
        <v>323</v>
      </c>
      <c r="S25" s="245" t="s">
        <v>324</v>
      </c>
      <c r="T25" s="245" t="s">
        <v>325</v>
      </c>
      <c r="U25" s="267" t="s">
        <v>326</v>
      </c>
      <c r="V25" s="262" t="s">
        <v>318</v>
      </c>
      <c r="W25" s="263" t="s">
        <v>319</v>
      </c>
      <c r="X25" s="269" t="s">
        <v>320</v>
      </c>
      <c r="Y25" s="291" t="s">
        <v>321</v>
      </c>
      <c r="Z25" s="268" t="s">
        <v>322</v>
      </c>
      <c r="AA25" s="246" t="s">
        <v>323</v>
      </c>
      <c r="AB25" s="245" t="s">
        <v>324</v>
      </c>
      <c r="AC25" s="245" t="s">
        <v>325</v>
      </c>
      <c r="AD25" s="243" t="s">
        <v>326</v>
      </c>
      <c r="AE25" s="262" t="s">
        <v>318</v>
      </c>
      <c r="AF25" s="263" t="s">
        <v>319</v>
      </c>
      <c r="AG25" s="269" t="s">
        <v>320</v>
      </c>
      <c r="AH25" s="291" t="s">
        <v>321</v>
      </c>
      <c r="AI25" s="268" t="s">
        <v>322</v>
      </c>
      <c r="AJ25" s="246" t="s">
        <v>323</v>
      </c>
      <c r="AK25" s="245" t="s">
        <v>324</v>
      </c>
      <c r="AL25" s="245" t="s">
        <v>325</v>
      </c>
      <c r="AM25" s="243" t="s">
        <v>326</v>
      </c>
      <c r="AN25" s="395" t="s">
        <v>318</v>
      </c>
      <c r="AO25" s="396" t="s">
        <v>319</v>
      </c>
      <c r="AP25" s="269" t="s">
        <v>320</v>
      </c>
      <c r="AQ25" s="291" t="s">
        <v>321</v>
      </c>
      <c r="AR25" s="397" t="s">
        <v>322</v>
      </c>
      <c r="AS25" s="245" t="s">
        <v>323</v>
      </c>
      <c r="AT25" s="245" t="s">
        <v>324</v>
      </c>
      <c r="AU25" s="245" t="s">
        <v>325</v>
      </c>
      <c r="AV25" s="243" t="s">
        <v>326</v>
      </c>
      <c r="AW25" s="244" t="s">
        <v>327</v>
      </c>
      <c r="AX25" s="244" t="s">
        <v>324</v>
      </c>
      <c r="AY25" s="244" t="s">
        <v>328</v>
      </c>
      <c r="AZ25" s="278" t="s">
        <v>326</v>
      </c>
    </row>
    <row r="26" spans="2:52" ht="264" customHeight="1">
      <c r="B26" s="602">
        <v>1</v>
      </c>
      <c r="C26" s="611" t="s">
        <v>329</v>
      </c>
      <c r="D26" s="608" t="s">
        <v>330</v>
      </c>
      <c r="E26" s="627" t="s">
        <v>331</v>
      </c>
      <c r="F26" s="633" t="s">
        <v>332</v>
      </c>
      <c r="G26" s="627" t="s">
        <v>333</v>
      </c>
      <c r="H26" s="627" t="s">
        <v>334</v>
      </c>
      <c r="I26" s="627" t="s">
        <v>335</v>
      </c>
      <c r="J26" s="630">
        <v>45672</v>
      </c>
      <c r="K26" s="630">
        <v>46021</v>
      </c>
      <c r="L26" s="588" t="s">
        <v>336</v>
      </c>
      <c r="M26" s="264"/>
      <c r="N26" s="249" t="s">
        <v>337</v>
      </c>
      <c r="O26" s="249"/>
      <c r="P26" s="250"/>
      <c r="Q26" s="250"/>
      <c r="R26" s="283"/>
      <c r="S26" s="279">
        <v>20</v>
      </c>
      <c r="T26" s="270"/>
      <c r="U26" s="271"/>
      <c r="V26" s="264"/>
      <c r="W26" s="249" t="s">
        <v>337</v>
      </c>
      <c r="X26" s="249"/>
      <c r="Y26" s="250"/>
      <c r="Z26" s="250"/>
      <c r="AA26" s="283"/>
      <c r="AB26" s="279">
        <v>20</v>
      </c>
      <c r="AC26" s="270"/>
      <c r="AD26" s="271"/>
      <c r="AE26" s="264"/>
      <c r="AF26" s="249" t="s">
        <v>337</v>
      </c>
      <c r="AG26" s="249"/>
      <c r="AH26" s="250"/>
      <c r="AI26" s="250"/>
      <c r="AJ26" s="283"/>
      <c r="AK26" s="279">
        <v>20</v>
      </c>
      <c r="AL26" s="270"/>
      <c r="AM26" s="271"/>
      <c r="AN26" s="264"/>
      <c r="AO26" s="249" t="s">
        <v>337</v>
      </c>
      <c r="AP26" s="249"/>
      <c r="AQ26" s="250"/>
      <c r="AR26" s="250"/>
      <c r="AS26" s="283"/>
      <c r="AT26" s="279">
        <v>20</v>
      </c>
      <c r="AU26" s="270"/>
      <c r="AV26" s="271"/>
      <c r="AW26" s="251"/>
      <c r="AX26" s="252">
        <v>20</v>
      </c>
      <c r="AY26" s="253"/>
      <c r="AZ26" s="254"/>
    </row>
    <row r="27" spans="2:52" ht="49.5">
      <c r="B27" s="603"/>
      <c r="C27" s="612"/>
      <c r="D27" s="609"/>
      <c r="E27" s="628"/>
      <c r="F27" s="634"/>
      <c r="G27" s="628"/>
      <c r="H27" s="628"/>
      <c r="I27" s="628"/>
      <c r="J27" s="631"/>
      <c r="K27" s="631"/>
      <c r="L27" s="589"/>
      <c r="M27" s="282"/>
      <c r="N27" s="247" t="s">
        <v>338</v>
      </c>
      <c r="O27" s="247"/>
      <c r="P27" s="248"/>
      <c r="Q27" s="248"/>
      <c r="R27" s="272"/>
      <c r="S27" s="280">
        <v>35</v>
      </c>
      <c r="T27" s="273"/>
      <c r="U27" s="274"/>
      <c r="V27" s="282"/>
      <c r="W27" s="247" t="s">
        <v>338</v>
      </c>
      <c r="X27" s="247"/>
      <c r="Y27" s="248"/>
      <c r="Z27" s="248"/>
      <c r="AA27" s="272"/>
      <c r="AB27" s="280">
        <v>35</v>
      </c>
      <c r="AC27" s="273"/>
      <c r="AD27" s="274"/>
      <c r="AE27" s="282"/>
      <c r="AF27" s="247" t="s">
        <v>338</v>
      </c>
      <c r="AG27" s="247"/>
      <c r="AH27" s="248"/>
      <c r="AI27" s="248"/>
      <c r="AJ27" s="272"/>
      <c r="AK27" s="280">
        <v>35</v>
      </c>
      <c r="AL27" s="273"/>
      <c r="AM27" s="274"/>
      <c r="AN27" s="282"/>
      <c r="AO27" s="247" t="s">
        <v>338</v>
      </c>
      <c r="AP27" s="247"/>
      <c r="AQ27" s="248"/>
      <c r="AR27" s="248"/>
      <c r="AS27" s="272"/>
      <c r="AT27" s="280">
        <v>35</v>
      </c>
      <c r="AU27" s="273"/>
      <c r="AV27" s="274"/>
      <c r="AW27" s="242"/>
      <c r="AX27" s="240">
        <v>35</v>
      </c>
      <c r="AY27" s="241"/>
      <c r="AZ27" s="255"/>
    </row>
    <row r="28" spans="2:52" ht="49.5">
      <c r="B28" s="603"/>
      <c r="C28" s="612"/>
      <c r="D28" s="609"/>
      <c r="E28" s="628"/>
      <c r="F28" s="634"/>
      <c r="G28" s="628"/>
      <c r="H28" s="628"/>
      <c r="I28" s="628"/>
      <c r="J28" s="631"/>
      <c r="K28" s="631"/>
      <c r="L28" s="589"/>
      <c r="M28" s="265"/>
      <c r="N28" s="247" t="s">
        <v>339</v>
      </c>
      <c r="O28" s="247"/>
      <c r="P28" s="248"/>
      <c r="Q28" s="248"/>
      <c r="R28" s="284"/>
      <c r="S28" s="280">
        <v>10</v>
      </c>
      <c r="T28" s="273"/>
      <c r="U28" s="274"/>
      <c r="V28" s="265"/>
      <c r="W28" s="247" t="s">
        <v>339</v>
      </c>
      <c r="X28" s="247"/>
      <c r="Y28" s="248"/>
      <c r="Z28" s="248"/>
      <c r="AA28" s="284"/>
      <c r="AB28" s="280">
        <v>10</v>
      </c>
      <c r="AC28" s="273"/>
      <c r="AD28" s="274"/>
      <c r="AE28" s="265"/>
      <c r="AF28" s="247" t="s">
        <v>339</v>
      </c>
      <c r="AG28" s="247"/>
      <c r="AH28" s="248"/>
      <c r="AI28" s="248"/>
      <c r="AJ28" s="284"/>
      <c r="AK28" s="280">
        <v>10</v>
      </c>
      <c r="AL28" s="273"/>
      <c r="AM28" s="274"/>
      <c r="AN28" s="265"/>
      <c r="AO28" s="247" t="s">
        <v>339</v>
      </c>
      <c r="AP28" s="247"/>
      <c r="AQ28" s="248"/>
      <c r="AR28" s="248"/>
      <c r="AS28" s="284"/>
      <c r="AT28" s="280">
        <v>10</v>
      </c>
      <c r="AU28" s="273"/>
      <c r="AV28" s="274"/>
      <c r="AW28" s="242"/>
      <c r="AX28" s="240">
        <v>10</v>
      </c>
      <c r="AY28" s="241"/>
      <c r="AZ28" s="255"/>
    </row>
    <row r="29" spans="2:52" ht="82.5">
      <c r="B29" s="603"/>
      <c r="C29" s="612"/>
      <c r="D29" s="609"/>
      <c r="E29" s="628"/>
      <c r="F29" s="634"/>
      <c r="G29" s="628"/>
      <c r="H29" s="628"/>
      <c r="I29" s="628"/>
      <c r="J29" s="631"/>
      <c r="K29" s="631"/>
      <c r="L29" s="589"/>
      <c r="M29" s="265"/>
      <c r="N29" s="247" t="s">
        <v>340</v>
      </c>
      <c r="O29" s="247"/>
      <c r="P29" s="248"/>
      <c r="Q29" s="248"/>
      <c r="R29" s="285"/>
      <c r="S29" s="280">
        <v>10</v>
      </c>
      <c r="T29" s="273"/>
      <c r="U29" s="274"/>
      <c r="V29" s="265"/>
      <c r="W29" s="247" t="s">
        <v>340</v>
      </c>
      <c r="X29" s="247"/>
      <c r="Y29" s="248"/>
      <c r="Z29" s="248"/>
      <c r="AA29" s="285"/>
      <c r="AB29" s="280">
        <v>10</v>
      </c>
      <c r="AC29" s="273"/>
      <c r="AD29" s="274"/>
      <c r="AE29" s="265"/>
      <c r="AF29" s="247" t="s">
        <v>340</v>
      </c>
      <c r="AG29" s="247"/>
      <c r="AH29" s="248"/>
      <c r="AI29" s="248"/>
      <c r="AJ29" s="285"/>
      <c r="AK29" s="280">
        <v>10</v>
      </c>
      <c r="AL29" s="273"/>
      <c r="AM29" s="274"/>
      <c r="AN29" s="265"/>
      <c r="AO29" s="247" t="s">
        <v>340</v>
      </c>
      <c r="AP29" s="247"/>
      <c r="AQ29" s="248"/>
      <c r="AR29" s="248"/>
      <c r="AS29" s="285"/>
      <c r="AT29" s="280">
        <v>10</v>
      </c>
      <c r="AU29" s="273"/>
      <c r="AV29" s="274"/>
      <c r="AW29" s="242"/>
      <c r="AX29" s="240">
        <v>10</v>
      </c>
      <c r="AY29" s="241"/>
      <c r="AZ29" s="255"/>
    </row>
    <row r="30" spans="2:52" ht="49.5">
      <c r="B30" s="603"/>
      <c r="C30" s="612"/>
      <c r="D30" s="609"/>
      <c r="E30" s="628"/>
      <c r="F30" s="634"/>
      <c r="G30" s="628"/>
      <c r="H30" s="628"/>
      <c r="I30" s="628"/>
      <c r="J30" s="631"/>
      <c r="K30" s="631"/>
      <c r="L30" s="589"/>
      <c r="M30" s="265"/>
      <c r="N30" s="247" t="s">
        <v>341</v>
      </c>
      <c r="O30" s="247"/>
      <c r="P30" s="248"/>
      <c r="Q30" s="248"/>
      <c r="R30" s="285"/>
      <c r="S30" s="280">
        <v>15</v>
      </c>
      <c r="T30" s="273"/>
      <c r="U30" s="274"/>
      <c r="V30" s="265"/>
      <c r="W30" s="247" t="s">
        <v>341</v>
      </c>
      <c r="X30" s="247"/>
      <c r="Y30" s="248"/>
      <c r="Z30" s="248"/>
      <c r="AA30" s="285"/>
      <c r="AB30" s="280">
        <v>15</v>
      </c>
      <c r="AC30" s="273"/>
      <c r="AD30" s="274"/>
      <c r="AE30" s="265"/>
      <c r="AF30" s="247" t="s">
        <v>341</v>
      </c>
      <c r="AG30" s="247"/>
      <c r="AH30" s="248"/>
      <c r="AI30" s="248"/>
      <c r="AJ30" s="285"/>
      <c r="AK30" s="280">
        <v>15</v>
      </c>
      <c r="AL30" s="273"/>
      <c r="AM30" s="274"/>
      <c r="AN30" s="265"/>
      <c r="AO30" s="247" t="s">
        <v>341</v>
      </c>
      <c r="AP30" s="247"/>
      <c r="AQ30" s="248"/>
      <c r="AR30" s="248"/>
      <c r="AS30" s="285"/>
      <c r="AT30" s="280">
        <v>15</v>
      </c>
      <c r="AU30" s="273"/>
      <c r="AV30" s="274"/>
      <c r="AW30" s="242"/>
      <c r="AX30" s="240">
        <v>15</v>
      </c>
      <c r="AY30" s="241"/>
      <c r="AZ30" s="255"/>
    </row>
    <row r="31" spans="2:52" ht="83.25" thickBot="1">
      <c r="B31" s="604"/>
      <c r="C31" s="613"/>
      <c r="D31" s="610"/>
      <c r="E31" s="629"/>
      <c r="F31" s="635"/>
      <c r="G31" s="629"/>
      <c r="H31" s="629"/>
      <c r="I31" s="629"/>
      <c r="J31" s="632"/>
      <c r="K31" s="632"/>
      <c r="L31" s="590"/>
      <c r="M31" s="266"/>
      <c r="N31" s="256" t="s">
        <v>342</v>
      </c>
      <c r="O31" s="256"/>
      <c r="P31" s="257"/>
      <c r="Q31" s="257"/>
      <c r="R31" s="275"/>
      <c r="S31" s="281">
        <v>10</v>
      </c>
      <c r="T31" s="276"/>
      <c r="U31" s="277"/>
      <c r="V31" s="266"/>
      <c r="W31" s="256" t="s">
        <v>342</v>
      </c>
      <c r="X31" s="256"/>
      <c r="Y31" s="257"/>
      <c r="Z31" s="257"/>
      <c r="AA31" s="275"/>
      <c r="AB31" s="281">
        <v>10</v>
      </c>
      <c r="AC31" s="276"/>
      <c r="AD31" s="277"/>
      <c r="AE31" s="266"/>
      <c r="AF31" s="256" t="s">
        <v>342</v>
      </c>
      <c r="AG31" s="256"/>
      <c r="AH31" s="257"/>
      <c r="AI31" s="257"/>
      <c r="AJ31" s="275"/>
      <c r="AK31" s="281">
        <v>10</v>
      </c>
      <c r="AL31" s="276"/>
      <c r="AM31" s="277"/>
      <c r="AN31" s="266"/>
      <c r="AO31" s="256" t="s">
        <v>342</v>
      </c>
      <c r="AP31" s="256"/>
      <c r="AQ31" s="257"/>
      <c r="AR31" s="257"/>
      <c r="AS31" s="275"/>
      <c r="AT31" s="281">
        <v>10</v>
      </c>
      <c r="AU31" s="276"/>
      <c r="AV31" s="277"/>
      <c r="AW31" s="258"/>
      <c r="AX31" s="259">
        <v>10</v>
      </c>
      <c r="AY31" s="260"/>
      <c r="AZ31" s="261"/>
    </row>
    <row r="32" spans="2:52" ht="17.25" thickBot="1">
      <c r="C32" s="286"/>
      <c r="D32" s="363"/>
      <c r="E32" s="288"/>
      <c r="F32" s="287"/>
      <c r="G32" s="288"/>
      <c r="H32" s="288"/>
      <c r="I32" s="288"/>
      <c r="J32" s="289"/>
      <c r="K32" s="289"/>
      <c r="L32" s="288"/>
      <c r="M32" s="364"/>
      <c r="N32" s="364"/>
      <c r="O32" s="364"/>
      <c r="P32" s="365"/>
      <c r="Q32" s="393">
        <f>SUM(Q26:Q31)</f>
        <v>0</v>
      </c>
      <c r="R32" s="365"/>
      <c r="S32" s="393">
        <f>SUM(S26:S31)</f>
        <v>100</v>
      </c>
      <c r="T32" s="393">
        <f>SUM(T26:T31)</f>
        <v>0</v>
      </c>
      <c r="U32" s="392"/>
      <c r="V32" s="365"/>
      <c r="W32" s="364"/>
      <c r="X32" s="364"/>
      <c r="Y32" s="365"/>
      <c r="Z32" s="393">
        <f>SUM(Z26:Z31)</f>
        <v>0</v>
      </c>
      <c r="AA32" s="365"/>
      <c r="AB32" s="393">
        <f>SUM(AB26:AB31)</f>
        <v>100</v>
      </c>
      <c r="AC32" s="393">
        <f>SUM(AC26:AC31)</f>
        <v>0</v>
      </c>
      <c r="AD32" s="392"/>
      <c r="AE32" s="364"/>
      <c r="AF32" s="364"/>
      <c r="AG32" s="364"/>
      <c r="AH32" s="365"/>
      <c r="AI32" s="393">
        <f>SUM(AI26:AI31)</f>
        <v>0</v>
      </c>
      <c r="AJ32" s="365"/>
      <c r="AK32" s="393">
        <f>SUM(AK26:AK31)</f>
        <v>100</v>
      </c>
      <c r="AL32" s="393">
        <f>SUM(AL26:AL31)</f>
        <v>0</v>
      </c>
      <c r="AM32" s="392"/>
      <c r="AN32" s="364"/>
      <c r="AO32" s="364"/>
      <c r="AP32" s="364"/>
      <c r="AQ32" s="365"/>
      <c r="AR32" s="393">
        <f>SUM(AR26:AR31)</f>
        <v>0</v>
      </c>
      <c r="AS32" s="365"/>
      <c r="AT32" s="393">
        <f>SUM(AT26:AT31)</f>
        <v>100</v>
      </c>
      <c r="AU32" s="393">
        <f>SUM(AU26:AU31)</f>
        <v>0</v>
      </c>
      <c r="AV32" s="392"/>
      <c r="AW32" s="392"/>
      <c r="AX32" s="393">
        <f>SUM(AX26:AX31)</f>
        <v>100</v>
      </c>
      <c r="AY32" s="393">
        <f>SUM(AY26:AY31)</f>
        <v>0</v>
      </c>
      <c r="AZ32" s="366"/>
    </row>
    <row r="33" spans="2:52" ht="29.25" customHeight="1" thickBot="1">
      <c r="B33" s="600" t="s">
        <v>308</v>
      </c>
      <c r="C33" s="600" t="s">
        <v>309</v>
      </c>
      <c r="D33" s="600" t="s">
        <v>310</v>
      </c>
      <c r="E33" s="600" t="s">
        <v>311</v>
      </c>
      <c r="F33" s="600" t="s">
        <v>312</v>
      </c>
      <c r="G33" s="600" t="s">
        <v>313</v>
      </c>
      <c r="H33" s="600" t="s">
        <v>314</v>
      </c>
      <c r="I33" s="600" t="s">
        <v>315</v>
      </c>
      <c r="J33" s="600" t="s">
        <v>28</v>
      </c>
      <c r="K33" s="600" t="s">
        <v>316</v>
      </c>
      <c r="L33" s="600" t="s">
        <v>317</v>
      </c>
      <c r="M33" s="576" t="s">
        <v>2</v>
      </c>
      <c r="N33" s="577"/>
      <c r="O33" s="577"/>
      <c r="P33" s="577"/>
      <c r="Q33" s="577"/>
      <c r="R33" s="577"/>
      <c r="S33" s="577"/>
      <c r="T33" s="577"/>
      <c r="U33" s="577"/>
      <c r="V33" s="597" t="s">
        <v>3</v>
      </c>
      <c r="W33" s="598"/>
      <c r="X33" s="598"/>
      <c r="Y33" s="598"/>
      <c r="Z33" s="598"/>
      <c r="AA33" s="598"/>
      <c r="AB33" s="598"/>
      <c r="AC33" s="598"/>
      <c r="AD33" s="598"/>
      <c r="AE33" s="597" t="s">
        <v>4</v>
      </c>
      <c r="AF33" s="598"/>
      <c r="AG33" s="598"/>
      <c r="AH33" s="598"/>
      <c r="AI33" s="598"/>
      <c r="AJ33" s="598"/>
      <c r="AK33" s="598"/>
      <c r="AL33" s="598"/>
      <c r="AM33" s="598"/>
      <c r="AN33" s="597" t="s">
        <v>5</v>
      </c>
      <c r="AO33" s="598"/>
      <c r="AP33" s="598"/>
      <c r="AQ33" s="598"/>
      <c r="AR33" s="598"/>
      <c r="AS33" s="598"/>
      <c r="AT33" s="598"/>
      <c r="AU33" s="598"/>
      <c r="AV33" s="598"/>
      <c r="AW33" s="598"/>
      <c r="AX33" s="598"/>
      <c r="AY33" s="598"/>
      <c r="AZ33" s="599"/>
    </row>
    <row r="34" spans="2:52" ht="17.25" customHeight="1" thickBot="1">
      <c r="B34" s="601"/>
      <c r="C34" s="601"/>
      <c r="D34" s="601"/>
      <c r="E34" s="601"/>
      <c r="F34" s="601"/>
      <c r="G34" s="601"/>
      <c r="H34" s="601"/>
      <c r="I34" s="601"/>
      <c r="J34" s="601"/>
      <c r="K34" s="601"/>
      <c r="L34" s="601"/>
      <c r="M34" s="579" t="s">
        <v>305</v>
      </c>
      <c r="N34" s="580"/>
      <c r="O34" s="580"/>
      <c r="P34" s="580"/>
      <c r="Q34" s="581"/>
      <c r="R34" s="582" t="s">
        <v>306</v>
      </c>
      <c r="S34" s="583"/>
      <c r="T34" s="583"/>
      <c r="U34" s="584"/>
      <c r="V34" s="579" t="s">
        <v>305</v>
      </c>
      <c r="W34" s="580"/>
      <c r="X34" s="580"/>
      <c r="Y34" s="580"/>
      <c r="Z34" s="581"/>
      <c r="AA34" s="582" t="s">
        <v>306</v>
      </c>
      <c r="AB34" s="583"/>
      <c r="AC34" s="583"/>
      <c r="AD34" s="584"/>
      <c r="AE34" s="579" t="s">
        <v>305</v>
      </c>
      <c r="AF34" s="580"/>
      <c r="AG34" s="580"/>
      <c r="AH34" s="580"/>
      <c r="AI34" s="581"/>
      <c r="AJ34" s="582" t="s">
        <v>306</v>
      </c>
      <c r="AK34" s="583"/>
      <c r="AL34" s="583"/>
      <c r="AM34" s="584"/>
      <c r="AN34" s="579" t="s">
        <v>305</v>
      </c>
      <c r="AO34" s="580"/>
      <c r="AP34" s="580"/>
      <c r="AQ34" s="580"/>
      <c r="AR34" s="581"/>
      <c r="AS34" s="582" t="s">
        <v>306</v>
      </c>
      <c r="AT34" s="583"/>
      <c r="AU34" s="583"/>
      <c r="AV34" s="584"/>
      <c r="AW34" s="585" t="s">
        <v>307</v>
      </c>
      <c r="AX34" s="586"/>
      <c r="AY34" s="586"/>
      <c r="AZ34" s="587"/>
    </row>
    <row r="35" spans="2:52" ht="244.5" customHeight="1" thickBot="1">
      <c r="B35" s="605">
        <v>2</v>
      </c>
      <c r="C35" s="614" t="s">
        <v>343</v>
      </c>
      <c r="D35" s="591" t="s">
        <v>344</v>
      </c>
      <c r="E35" s="591" t="s">
        <v>345</v>
      </c>
      <c r="F35" s="594" t="s">
        <v>332</v>
      </c>
      <c r="G35" s="591" t="s">
        <v>346</v>
      </c>
      <c r="H35" s="591" t="s">
        <v>347</v>
      </c>
      <c r="I35" s="618" t="s">
        <v>335</v>
      </c>
      <c r="J35" s="621">
        <v>45672</v>
      </c>
      <c r="K35" s="624">
        <v>45839</v>
      </c>
      <c r="L35" s="591" t="s">
        <v>348</v>
      </c>
      <c r="M35" s="292" t="s">
        <v>318</v>
      </c>
      <c r="N35" s="263" t="s">
        <v>319</v>
      </c>
      <c r="O35" s="269" t="s">
        <v>320</v>
      </c>
      <c r="P35" s="269" t="s">
        <v>321</v>
      </c>
      <c r="Q35" s="268" t="s">
        <v>322</v>
      </c>
      <c r="R35" s="246" t="s">
        <v>323</v>
      </c>
      <c r="S35" s="245" t="s">
        <v>324</v>
      </c>
      <c r="T35" s="245" t="s">
        <v>328</v>
      </c>
      <c r="U35" s="267" t="s">
        <v>326</v>
      </c>
      <c r="V35" s="296" t="s">
        <v>318</v>
      </c>
      <c r="W35" s="269" t="s">
        <v>319</v>
      </c>
      <c r="X35" s="268" t="s">
        <v>320</v>
      </c>
      <c r="Y35" s="269" t="s">
        <v>321</v>
      </c>
      <c r="Z35" s="268" t="s">
        <v>322</v>
      </c>
      <c r="AA35" s="246" t="s">
        <v>323</v>
      </c>
      <c r="AB35" s="245" t="s">
        <v>324</v>
      </c>
      <c r="AC35" s="245" t="s">
        <v>328</v>
      </c>
      <c r="AD35" s="243" t="s">
        <v>326</v>
      </c>
      <c r="AE35" s="262" t="s">
        <v>318</v>
      </c>
      <c r="AF35" s="263" t="s">
        <v>319</v>
      </c>
      <c r="AG35" s="269" t="s">
        <v>320</v>
      </c>
      <c r="AH35" s="269" t="s">
        <v>321</v>
      </c>
      <c r="AI35" s="268" t="s">
        <v>322</v>
      </c>
      <c r="AJ35" s="246" t="s">
        <v>323</v>
      </c>
      <c r="AK35" s="245" t="s">
        <v>324</v>
      </c>
      <c r="AL35" s="245" t="s">
        <v>328</v>
      </c>
      <c r="AM35" s="243" t="s">
        <v>326</v>
      </c>
      <c r="AN35" s="395" t="s">
        <v>318</v>
      </c>
      <c r="AO35" s="396" t="s">
        <v>319</v>
      </c>
      <c r="AP35" s="269" t="s">
        <v>320</v>
      </c>
      <c r="AQ35" s="269" t="s">
        <v>321</v>
      </c>
      <c r="AR35" s="397" t="s">
        <v>322</v>
      </c>
      <c r="AS35" s="245" t="s">
        <v>323</v>
      </c>
      <c r="AT35" s="245" t="s">
        <v>324</v>
      </c>
      <c r="AU35" s="245" t="s">
        <v>328</v>
      </c>
      <c r="AV35" s="243" t="s">
        <v>326</v>
      </c>
      <c r="AW35" s="244" t="s">
        <v>327</v>
      </c>
      <c r="AX35" s="244" t="s">
        <v>324</v>
      </c>
      <c r="AY35" s="244" t="s">
        <v>328</v>
      </c>
      <c r="AZ35" s="278" t="s">
        <v>326</v>
      </c>
    </row>
    <row r="36" spans="2:52" ht="82.5">
      <c r="B36" s="606"/>
      <c r="C36" s="615"/>
      <c r="D36" s="592"/>
      <c r="E36" s="592"/>
      <c r="F36" s="595"/>
      <c r="G36" s="592"/>
      <c r="H36" s="592"/>
      <c r="I36" s="619"/>
      <c r="J36" s="622"/>
      <c r="K36" s="625"/>
      <c r="L36" s="592"/>
      <c r="M36" s="293"/>
      <c r="N36" s="249" t="s">
        <v>337</v>
      </c>
      <c r="O36" s="249"/>
      <c r="P36" s="250"/>
      <c r="Q36" s="250"/>
      <c r="R36" s="283"/>
      <c r="S36" s="279">
        <v>20</v>
      </c>
      <c r="T36" s="270"/>
      <c r="U36" s="271"/>
      <c r="V36" s="264"/>
      <c r="W36" s="249" t="s">
        <v>337</v>
      </c>
      <c r="X36" s="249"/>
      <c r="Y36" s="250"/>
      <c r="Z36" s="250"/>
      <c r="AA36" s="283"/>
      <c r="AB36" s="279">
        <v>20</v>
      </c>
      <c r="AC36" s="270"/>
      <c r="AD36" s="271"/>
      <c r="AE36" s="264"/>
      <c r="AF36" s="249" t="s">
        <v>337</v>
      </c>
      <c r="AG36" s="249"/>
      <c r="AH36" s="250"/>
      <c r="AI36" s="250"/>
      <c r="AJ36" s="283"/>
      <c r="AK36" s="279">
        <v>20</v>
      </c>
      <c r="AL36" s="270"/>
      <c r="AM36" s="271"/>
      <c r="AN36" s="264"/>
      <c r="AO36" s="249" t="s">
        <v>337</v>
      </c>
      <c r="AP36" s="249"/>
      <c r="AQ36" s="250"/>
      <c r="AR36" s="250"/>
      <c r="AS36" s="283"/>
      <c r="AT36" s="279">
        <v>20</v>
      </c>
      <c r="AU36" s="270"/>
      <c r="AV36" s="271"/>
      <c r="AW36" s="251"/>
      <c r="AX36" s="252">
        <v>20</v>
      </c>
      <c r="AY36" s="253"/>
      <c r="AZ36" s="254"/>
    </row>
    <row r="37" spans="2:52" ht="49.5">
      <c r="B37" s="606"/>
      <c r="C37" s="615"/>
      <c r="D37" s="592"/>
      <c r="E37" s="592"/>
      <c r="F37" s="595"/>
      <c r="G37" s="592"/>
      <c r="H37" s="592"/>
      <c r="I37" s="619"/>
      <c r="J37" s="622"/>
      <c r="K37" s="625"/>
      <c r="L37" s="592"/>
      <c r="M37" s="294"/>
      <c r="N37" s="247" t="s">
        <v>338</v>
      </c>
      <c r="O37" s="247"/>
      <c r="P37" s="248"/>
      <c r="Q37" s="248"/>
      <c r="R37" s="272"/>
      <c r="S37" s="280">
        <v>35</v>
      </c>
      <c r="T37" s="273"/>
      <c r="U37" s="274"/>
      <c r="V37" s="282"/>
      <c r="W37" s="247" t="s">
        <v>338</v>
      </c>
      <c r="X37" s="247"/>
      <c r="Y37" s="248"/>
      <c r="Z37" s="248"/>
      <c r="AA37" s="272"/>
      <c r="AB37" s="280">
        <v>35</v>
      </c>
      <c r="AC37" s="273"/>
      <c r="AD37" s="274"/>
      <c r="AE37" s="282"/>
      <c r="AF37" s="247" t="s">
        <v>338</v>
      </c>
      <c r="AG37" s="247"/>
      <c r="AH37" s="248"/>
      <c r="AI37" s="248"/>
      <c r="AJ37" s="272"/>
      <c r="AK37" s="280">
        <v>35</v>
      </c>
      <c r="AL37" s="273"/>
      <c r="AM37" s="274"/>
      <c r="AN37" s="282"/>
      <c r="AO37" s="247" t="s">
        <v>338</v>
      </c>
      <c r="AP37" s="247"/>
      <c r="AQ37" s="248"/>
      <c r="AR37" s="248"/>
      <c r="AS37" s="272"/>
      <c r="AT37" s="280">
        <v>35</v>
      </c>
      <c r="AU37" s="273"/>
      <c r="AV37" s="274"/>
      <c r="AW37" s="242"/>
      <c r="AX37" s="240">
        <v>35</v>
      </c>
      <c r="AY37" s="241"/>
      <c r="AZ37" s="255"/>
    </row>
    <row r="38" spans="2:52" ht="49.5">
      <c r="B38" s="606"/>
      <c r="C38" s="615"/>
      <c r="D38" s="592"/>
      <c r="E38" s="592"/>
      <c r="F38" s="595"/>
      <c r="G38" s="592"/>
      <c r="H38" s="592"/>
      <c r="I38" s="619"/>
      <c r="J38" s="622"/>
      <c r="K38" s="625"/>
      <c r="L38" s="592"/>
      <c r="M38" s="295"/>
      <c r="N38" s="247" t="s">
        <v>339</v>
      </c>
      <c r="O38" s="247"/>
      <c r="P38" s="248"/>
      <c r="Q38" s="248"/>
      <c r="R38" s="284"/>
      <c r="S38" s="280">
        <v>10</v>
      </c>
      <c r="T38" s="273"/>
      <c r="U38" s="274"/>
      <c r="V38" s="265"/>
      <c r="W38" s="247" t="s">
        <v>339</v>
      </c>
      <c r="X38" s="247"/>
      <c r="Y38" s="248"/>
      <c r="Z38" s="248"/>
      <c r="AA38" s="284"/>
      <c r="AB38" s="280">
        <v>10</v>
      </c>
      <c r="AC38" s="273"/>
      <c r="AD38" s="274"/>
      <c r="AE38" s="265"/>
      <c r="AF38" s="247" t="s">
        <v>339</v>
      </c>
      <c r="AG38" s="247"/>
      <c r="AH38" s="248"/>
      <c r="AI38" s="248"/>
      <c r="AJ38" s="284"/>
      <c r="AK38" s="280">
        <v>10</v>
      </c>
      <c r="AL38" s="273"/>
      <c r="AM38" s="274"/>
      <c r="AN38" s="265"/>
      <c r="AO38" s="247" t="s">
        <v>339</v>
      </c>
      <c r="AP38" s="247"/>
      <c r="AQ38" s="248"/>
      <c r="AR38" s="248"/>
      <c r="AS38" s="284"/>
      <c r="AT38" s="280">
        <v>10</v>
      </c>
      <c r="AU38" s="273"/>
      <c r="AV38" s="274"/>
      <c r="AW38" s="242"/>
      <c r="AX38" s="240">
        <v>10</v>
      </c>
      <c r="AY38" s="241"/>
      <c r="AZ38" s="255"/>
    </row>
    <row r="39" spans="2:52" ht="82.5">
      <c r="B39" s="606"/>
      <c r="C39" s="615"/>
      <c r="D39" s="592"/>
      <c r="E39" s="592"/>
      <c r="F39" s="595"/>
      <c r="G39" s="592"/>
      <c r="H39" s="592"/>
      <c r="I39" s="619"/>
      <c r="J39" s="622"/>
      <c r="K39" s="625"/>
      <c r="L39" s="592"/>
      <c r="M39" s="295"/>
      <c r="N39" s="247" t="s">
        <v>340</v>
      </c>
      <c r="O39" s="247"/>
      <c r="P39" s="248"/>
      <c r="Q39" s="248"/>
      <c r="R39" s="285"/>
      <c r="S39" s="280">
        <v>10</v>
      </c>
      <c r="T39" s="273"/>
      <c r="U39" s="274"/>
      <c r="V39" s="265"/>
      <c r="W39" s="247" t="s">
        <v>340</v>
      </c>
      <c r="X39" s="247"/>
      <c r="Y39" s="248"/>
      <c r="Z39" s="248"/>
      <c r="AA39" s="285"/>
      <c r="AB39" s="280">
        <v>10</v>
      </c>
      <c r="AC39" s="273"/>
      <c r="AD39" s="274"/>
      <c r="AE39" s="265"/>
      <c r="AF39" s="247" t="s">
        <v>340</v>
      </c>
      <c r="AG39" s="247"/>
      <c r="AH39" s="248"/>
      <c r="AI39" s="248"/>
      <c r="AJ39" s="285"/>
      <c r="AK39" s="280">
        <v>10</v>
      </c>
      <c r="AL39" s="273"/>
      <c r="AM39" s="274"/>
      <c r="AN39" s="265"/>
      <c r="AO39" s="247" t="s">
        <v>340</v>
      </c>
      <c r="AP39" s="247"/>
      <c r="AQ39" s="248"/>
      <c r="AR39" s="248"/>
      <c r="AS39" s="285"/>
      <c r="AT39" s="280">
        <v>10</v>
      </c>
      <c r="AU39" s="273"/>
      <c r="AV39" s="274"/>
      <c r="AW39" s="242"/>
      <c r="AX39" s="240">
        <v>10</v>
      </c>
      <c r="AY39" s="241"/>
      <c r="AZ39" s="255"/>
    </row>
    <row r="40" spans="2:52" ht="49.5">
      <c r="B40" s="606"/>
      <c r="C40" s="615"/>
      <c r="D40" s="592"/>
      <c r="E40" s="592"/>
      <c r="F40" s="595"/>
      <c r="G40" s="592"/>
      <c r="H40" s="592"/>
      <c r="I40" s="619"/>
      <c r="J40" s="622"/>
      <c r="K40" s="625"/>
      <c r="L40" s="592"/>
      <c r="M40" s="295"/>
      <c r="N40" s="247" t="s">
        <v>341</v>
      </c>
      <c r="O40" s="247"/>
      <c r="P40" s="248"/>
      <c r="Q40" s="248"/>
      <c r="R40" s="285"/>
      <c r="S40" s="280">
        <v>15</v>
      </c>
      <c r="T40" s="273"/>
      <c r="U40" s="274"/>
      <c r="V40" s="265"/>
      <c r="W40" s="247" t="s">
        <v>341</v>
      </c>
      <c r="X40" s="247"/>
      <c r="Y40" s="248"/>
      <c r="Z40" s="248"/>
      <c r="AA40" s="285"/>
      <c r="AB40" s="280">
        <v>15</v>
      </c>
      <c r="AC40" s="273"/>
      <c r="AD40" s="274"/>
      <c r="AE40" s="265"/>
      <c r="AF40" s="247" t="s">
        <v>341</v>
      </c>
      <c r="AG40" s="247"/>
      <c r="AH40" s="248"/>
      <c r="AI40" s="248"/>
      <c r="AJ40" s="285"/>
      <c r="AK40" s="280">
        <v>15</v>
      </c>
      <c r="AL40" s="273"/>
      <c r="AM40" s="274"/>
      <c r="AN40" s="265"/>
      <c r="AO40" s="247" t="s">
        <v>341</v>
      </c>
      <c r="AP40" s="247"/>
      <c r="AQ40" s="248"/>
      <c r="AR40" s="248"/>
      <c r="AS40" s="285"/>
      <c r="AT40" s="280">
        <v>15</v>
      </c>
      <c r="AU40" s="273"/>
      <c r="AV40" s="274"/>
      <c r="AW40" s="242"/>
      <c r="AX40" s="240">
        <v>15</v>
      </c>
      <c r="AY40" s="241"/>
      <c r="AZ40" s="255"/>
    </row>
    <row r="41" spans="2:52" ht="83.25" thickBot="1">
      <c r="B41" s="607"/>
      <c r="C41" s="616"/>
      <c r="D41" s="593"/>
      <c r="E41" s="593"/>
      <c r="F41" s="596"/>
      <c r="G41" s="593"/>
      <c r="H41" s="593"/>
      <c r="I41" s="620"/>
      <c r="J41" s="623"/>
      <c r="K41" s="626"/>
      <c r="L41" s="593"/>
      <c r="M41" s="295"/>
      <c r="N41" s="256" t="s">
        <v>342</v>
      </c>
      <c r="O41" s="256"/>
      <c r="P41" s="257"/>
      <c r="Q41" s="257"/>
      <c r="R41" s="275"/>
      <c r="S41" s="281">
        <v>10</v>
      </c>
      <c r="T41" s="276"/>
      <c r="U41" s="277"/>
      <c r="V41" s="265"/>
      <c r="W41" s="256" t="s">
        <v>342</v>
      </c>
      <c r="X41" s="256"/>
      <c r="Y41" s="257"/>
      <c r="Z41" s="257"/>
      <c r="AA41" s="275"/>
      <c r="AB41" s="281">
        <v>10</v>
      </c>
      <c r="AC41" s="276"/>
      <c r="AD41" s="277"/>
      <c r="AE41" s="265"/>
      <c r="AF41" s="256" t="s">
        <v>342</v>
      </c>
      <c r="AG41" s="256"/>
      <c r="AH41" s="257"/>
      <c r="AI41" s="257"/>
      <c r="AJ41" s="275"/>
      <c r="AK41" s="281">
        <v>10</v>
      </c>
      <c r="AL41" s="276"/>
      <c r="AM41" s="277"/>
      <c r="AN41" s="266"/>
      <c r="AO41" s="256" t="s">
        <v>342</v>
      </c>
      <c r="AP41" s="256"/>
      <c r="AQ41" s="257"/>
      <c r="AR41" s="257"/>
      <c r="AS41" s="275"/>
      <c r="AT41" s="281">
        <v>10</v>
      </c>
      <c r="AU41" s="276"/>
      <c r="AV41" s="277"/>
      <c r="AW41" s="258"/>
      <c r="AX41" s="259">
        <v>10</v>
      </c>
      <c r="AY41" s="260"/>
      <c r="AZ41" s="261"/>
    </row>
    <row r="42" spans="2:52" ht="17.25" thickBot="1">
      <c r="Q42" s="393">
        <f>SUM(Q36:Q41)</f>
        <v>0</v>
      </c>
      <c r="R42" s="394"/>
      <c r="S42" s="393">
        <f>SUM(S36:S41)</f>
        <v>100</v>
      </c>
      <c r="T42" s="393">
        <f>SUM(T36:T41)</f>
        <v>0</v>
      </c>
      <c r="Z42" s="393">
        <f>SUM(Z36:Z41)</f>
        <v>0</v>
      </c>
      <c r="AA42" s="394"/>
      <c r="AB42" s="393">
        <f>SUM(AB36:AB41)</f>
        <v>100</v>
      </c>
      <c r="AC42" s="393">
        <f>SUM(AC36:AC41)</f>
        <v>0</v>
      </c>
      <c r="AI42" s="393">
        <f>SUM(AI36:AI41)</f>
        <v>0</v>
      </c>
      <c r="AJ42" s="394"/>
      <c r="AK42" s="393">
        <f>SUM(AK36:AK41)</f>
        <v>100</v>
      </c>
      <c r="AL42" s="393">
        <f>SUM(AL36:AL41)</f>
        <v>0</v>
      </c>
      <c r="AR42" s="398">
        <f>SUM(AR36:AR41)</f>
        <v>0</v>
      </c>
      <c r="AS42" s="394"/>
      <c r="AT42" s="398">
        <f>SUM(AT36:AT41)</f>
        <v>100</v>
      </c>
      <c r="AU42" s="398">
        <f>SUM(AU36:AU41)</f>
        <v>0</v>
      </c>
      <c r="AX42" s="398">
        <f>SUM(AX36:AX41)</f>
        <v>100</v>
      </c>
      <c r="AY42" s="398">
        <f>SUM(AY36:AY41)</f>
        <v>0</v>
      </c>
    </row>
  </sheetData>
  <mergeCells count="68">
    <mergeCell ref="J33:J34"/>
    <mergeCell ref="K33:K34"/>
    <mergeCell ref="L33:L34"/>
    <mergeCell ref="C3:C6"/>
    <mergeCell ref="I35:I41"/>
    <mergeCell ref="J35:J41"/>
    <mergeCell ref="K35:K41"/>
    <mergeCell ref="L35:L41"/>
    <mergeCell ref="E33:E34"/>
    <mergeCell ref="E26:E31"/>
    <mergeCell ref="J26:J31"/>
    <mergeCell ref="K26:K31"/>
    <mergeCell ref="I26:I31"/>
    <mergeCell ref="H26:H31"/>
    <mergeCell ref="G26:G31"/>
    <mergeCell ref="F26:F31"/>
    <mergeCell ref="B26:B31"/>
    <mergeCell ref="B35:B41"/>
    <mergeCell ref="B33:B34"/>
    <mergeCell ref="C33:C34"/>
    <mergeCell ref="D33:D34"/>
    <mergeCell ref="D26:D31"/>
    <mergeCell ref="C26:C31"/>
    <mergeCell ref="C35:C41"/>
    <mergeCell ref="D35:D41"/>
    <mergeCell ref="H35:H41"/>
    <mergeCell ref="F33:F34"/>
    <mergeCell ref="G33:G34"/>
    <mergeCell ref="H33:H34"/>
    <mergeCell ref="I33:I34"/>
    <mergeCell ref="E35:E41"/>
    <mergeCell ref="F35:F41"/>
    <mergeCell ref="G35:G41"/>
    <mergeCell ref="AN33:AZ33"/>
    <mergeCell ref="M34:Q34"/>
    <mergeCell ref="R34:U34"/>
    <mergeCell ref="V34:Z34"/>
    <mergeCell ref="AA34:AD34"/>
    <mergeCell ref="AE34:AI34"/>
    <mergeCell ref="AJ34:AM34"/>
    <mergeCell ref="M33:U33"/>
    <mergeCell ref="V33:AD33"/>
    <mergeCell ref="AE33:AM33"/>
    <mergeCell ref="AN34:AR34"/>
    <mergeCell ref="AS34:AV34"/>
    <mergeCell ref="AW34:AZ34"/>
    <mergeCell ref="AN23:AZ23"/>
    <mergeCell ref="AN24:AR24"/>
    <mergeCell ref="AS24:AV24"/>
    <mergeCell ref="AW24:AZ24"/>
    <mergeCell ref="L26:L31"/>
    <mergeCell ref="V24:Z24"/>
    <mergeCell ref="AA24:AD24"/>
    <mergeCell ref="AE23:AM23"/>
    <mergeCell ref="AE24:AI24"/>
    <mergeCell ref="AJ24:AM24"/>
    <mergeCell ref="M23:U23"/>
    <mergeCell ref="V23:AD23"/>
    <mergeCell ref="M24:Q24"/>
    <mergeCell ref="R24:U24"/>
    <mergeCell ref="C18:D19"/>
    <mergeCell ref="E18:J19"/>
    <mergeCell ref="C9:D9"/>
    <mergeCell ref="E9:J9"/>
    <mergeCell ref="C11:D12"/>
    <mergeCell ref="E11:J12"/>
    <mergeCell ref="C14:D16"/>
    <mergeCell ref="E14:J16"/>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4ED384-5006-42AB-A4A2-52CA4BBC486B}">
          <x14:formula1>
            <xm:f>Hoja2!$B$5:$B$7</xm:f>
          </x14:formula1>
          <xm:sqref>R36:R41 AJ26:AJ31 V26:V31 AE26:AE31 R26:R31 AA26:AA31 AN26:AN31 M26:M31 M36:M41 V36:V41 AE36:AE41 AN36:AN41 AA36:AA41 AJ36:AJ41 AS36:AS41 AS26:AS31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3B508-4D39-4E0D-81A2-595D441CDD31}">
  <dimension ref="B5:B6"/>
  <sheetViews>
    <sheetView workbookViewId="0">
      <selection activeCell="B7" sqref="B7"/>
    </sheetView>
  </sheetViews>
  <sheetFormatPr defaultColWidth="11.42578125" defaultRowHeight="15"/>
  <sheetData>
    <row r="5" spans="2:2">
      <c r="B5" t="s">
        <v>349</v>
      </c>
    </row>
    <row r="6" spans="2:2">
      <c r="B6" t="s">
        <v>350</v>
      </c>
    </row>
  </sheetData>
  <dataValidations count="1">
    <dataValidation type="list" allowBlank="1" showInputMessage="1" showErrorMessage="1" sqref="B3:B4 D5" xr:uid="{52B5CDD5-1DFA-4B0A-8F50-1DD3A464CE70}">
      <formula1>$B$3:$B$5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7" ma:contentTypeDescription="Crear nuevo documento." ma:contentTypeScope="" ma:versionID="8647760f914e1d68e790d0b1a823d42d">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31606ac19f3818e717bfa5f3e2af1df0"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11589bd-d1c8-4abd-94a2-ee9e95418c7c}"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TaxCatchAll xmlns="313dc85d-5bab-4eeb-86ad-9e619537987a" xsi:nil="true"/>
  </documentManagement>
</p:properties>
</file>

<file path=customXml/itemProps1.xml><?xml version="1.0" encoding="utf-8"?>
<ds:datastoreItem xmlns:ds="http://schemas.openxmlformats.org/officeDocument/2006/customXml" ds:itemID="{968748B8-A913-4B9A-AAFD-3FA30F0B3040}"/>
</file>

<file path=customXml/itemProps2.xml><?xml version="1.0" encoding="utf-8"?>
<ds:datastoreItem xmlns:ds="http://schemas.openxmlformats.org/officeDocument/2006/customXml" ds:itemID="{31F26E30-D860-4B0F-B361-D112975D14F2}"/>
</file>

<file path=customXml/itemProps3.xml><?xml version="1.0" encoding="utf-8"?>
<ds:datastoreItem xmlns:ds="http://schemas.openxmlformats.org/officeDocument/2006/customXml" ds:itemID="{4B02EFE7-511A-4469-AE8C-306B1BC3DF89}"/>
</file>

<file path=docMetadata/LabelInfo.xml><?xml version="1.0" encoding="utf-8"?>
<clbl:labelList xmlns:clbl="http://schemas.microsoft.com/office/2020/mipLabelMetadata">
  <clbl:label id="{ae525757-89ba-4d30-a2f7-49796ef8c604}" enabled="0" method="" siteId="{ae525757-89ba-4d30-a2f7-49796ef8c604}"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Yeison Manuel Cotes Gil</dc:creator>
  <cp:keywords/>
  <dc:description/>
  <cp:lastModifiedBy>Johana Andrea Zambrano Jimenez</cp:lastModifiedBy>
  <cp:revision/>
  <dcterms:created xsi:type="dcterms:W3CDTF">2024-02-28T14:53:07Z</dcterms:created>
  <dcterms:modified xsi:type="dcterms:W3CDTF">2025-03-19T15:51:55Z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y fmtid="{D5CDD505-2E9C-101B-9397-08002B2CF9AE}" pid="3" name="MediaServiceImageTags">
    <vt:lpwstr/>
  </property>
</Properties>
</file>